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00" windowHeight="11760"/>
  </bookViews>
  <sheets>
    <sheet name="VISUAL RESULTS" sheetId="3" r:id="rId1"/>
    <sheet name="Rater 1" sheetId="1" r:id="rId2"/>
    <sheet name="Rater 2" sheetId="7" r:id="rId3"/>
    <sheet name="Rater 3" sheetId="6" r:id="rId4"/>
    <sheet name="Rater 4" sheetId="5" r:id="rId5"/>
    <sheet name="Rater 5" sheetId="4" r:id="rId6"/>
    <sheet name="Rater 6" sheetId="2" r:id="rId7"/>
  </sheets>
  <definedNames>
    <definedName name="RequirementLevels">#REF!</definedName>
  </definedNames>
  <calcPr calcId="145621"/>
</workbook>
</file>

<file path=xl/calcChain.xml><?xml version="1.0" encoding="utf-8"?>
<calcChain xmlns="http://schemas.openxmlformats.org/spreadsheetml/2006/main">
  <c r="A23" i="2" l="1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5" i="1"/>
  <c r="B5" i="3" l="1"/>
  <c r="V5" i="3" s="1"/>
  <c r="V4" i="3"/>
  <c r="W4" i="3"/>
  <c r="X4" i="3"/>
  <c r="Y4" i="3"/>
  <c r="E6" i="3"/>
  <c r="Y6" i="3" s="1"/>
  <c r="E7" i="3"/>
  <c r="Y7" i="3" s="1"/>
  <c r="E8" i="3"/>
  <c r="Y8" i="3" s="1"/>
  <c r="E9" i="3"/>
  <c r="Y9" i="3" s="1"/>
  <c r="E10" i="3"/>
  <c r="Y10" i="3" s="1"/>
  <c r="E11" i="3"/>
  <c r="Y11" i="3" s="1"/>
  <c r="E12" i="3"/>
  <c r="Y12" i="3" s="1"/>
  <c r="E13" i="3"/>
  <c r="Y13" i="3" s="1"/>
  <c r="E14" i="3"/>
  <c r="Y14" i="3" s="1"/>
  <c r="E15" i="3"/>
  <c r="Y15" i="3" s="1"/>
  <c r="E16" i="3"/>
  <c r="Y16" i="3" s="1"/>
  <c r="E17" i="3"/>
  <c r="Y17" i="3" s="1"/>
  <c r="E18" i="3"/>
  <c r="Y18" i="3" s="1"/>
  <c r="E19" i="3"/>
  <c r="Y19" i="3" s="1"/>
  <c r="E20" i="3"/>
  <c r="Y20" i="3" s="1"/>
  <c r="E21" i="3"/>
  <c r="Y21" i="3" s="1"/>
  <c r="E22" i="3"/>
  <c r="Y22" i="3" s="1"/>
  <c r="E23" i="3"/>
  <c r="Y23" i="3" s="1"/>
  <c r="E5" i="3"/>
  <c r="Y5" i="3" s="1"/>
  <c r="D6" i="3"/>
  <c r="D7" i="3"/>
  <c r="X7" i="3" s="1"/>
  <c r="D8" i="3"/>
  <c r="X8" i="3" s="1"/>
  <c r="D9" i="3"/>
  <c r="X9" i="3" s="1"/>
  <c r="D10" i="3"/>
  <c r="X10" i="3" s="1"/>
  <c r="D11" i="3"/>
  <c r="X11" i="3" s="1"/>
  <c r="D12" i="3"/>
  <c r="X12" i="3" s="1"/>
  <c r="D13" i="3"/>
  <c r="X13" i="3" s="1"/>
  <c r="D14" i="3"/>
  <c r="X14" i="3" s="1"/>
  <c r="D15" i="3"/>
  <c r="X15" i="3" s="1"/>
  <c r="D16" i="3"/>
  <c r="X16" i="3" s="1"/>
  <c r="D17" i="3"/>
  <c r="X17" i="3" s="1"/>
  <c r="D18" i="3"/>
  <c r="X18" i="3" s="1"/>
  <c r="D19" i="3"/>
  <c r="X19" i="3" s="1"/>
  <c r="D20" i="3"/>
  <c r="X20" i="3" s="1"/>
  <c r="D21" i="3"/>
  <c r="X21" i="3" s="1"/>
  <c r="D22" i="3"/>
  <c r="X22" i="3" s="1"/>
  <c r="D23" i="3"/>
  <c r="X23" i="3" s="1"/>
  <c r="D5" i="3"/>
  <c r="X5" i="3" s="1"/>
  <c r="C23" i="3"/>
  <c r="W23" i="3" s="1"/>
  <c r="C22" i="3"/>
  <c r="W22" i="3" s="1"/>
  <c r="C21" i="3"/>
  <c r="W21" i="3" s="1"/>
  <c r="C20" i="3"/>
  <c r="W20" i="3" s="1"/>
  <c r="C19" i="3"/>
  <c r="W19" i="3" s="1"/>
  <c r="C18" i="3"/>
  <c r="W18" i="3" s="1"/>
  <c r="C17" i="3"/>
  <c r="W17" i="3" s="1"/>
  <c r="C16" i="3"/>
  <c r="W16" i="3" s="1"/>
  <c r="C15" i="3"/>
  <c r="W15" i="3" s="1"/>
  <c r="C14" i="3"/>
  <c r="W14" i="3" s="1"/>
  <c r="C13" i="3"/>
  <c r="W13" i="3" s="1"/>
  <c r="C12" i="3"/>
  <c r="W12" i="3" s="1"/>
  <c r="C11" i="3"/>
  <c r="W11" i="3" s="1"/>
  <c r="C10" i="3"/>
  <c r="W10" i="3" s="1"/>
  <c r="C9" i="3"/>
  <c r="W9" i="3" s="1"/>
  <c r="C8" i="3"/>
  <c r="W8" i="3" s="1"/>
  <c r="C7" i="3"/>
  <c r="W7" i="3" s="1"/>
  <c r="C6" i="3"/>
  <c r="W6" i="3" s="1"/>
  <c r="C5" i="3"/>
  <c r="W5" i="3" s="1"/>
  <c r="B6" i="3"/>
  <c r="V6" i="3" s="1"/>
  <c r="B7" i="3"/>
  <c r="V7" i="3" s="1"/>
  <c r="B8" i="3"/>
  <c r="V8" i="3" s="1"/>
  <c r="B9" i="3"/>
  <c r="V9" i="3" s="1"/>
  <c r="B10" i="3"/>
  <c r="V10" i="3" s="1"/>
  <c r="B11" i="3"/>
  <c r="V11" i="3" s="1"/>
  <c r="B12" i="3"/>
  <c r="V12" i="3" s="1"/>
  <c r="B13" i="3"/>
  <c r="V13" i="3" s="1"/>
  <c r="B14" i="3"/>
  <c r="V14" i="3" s="1"/>
  <c r="B15" i="3"/>
  <c r="V15" i="3" s="1"/>
  <c r="B16" i="3"/>
  <c r="V16" i="3" s="1"/>
  <c r="B17" i="3"/>
  <c r="V17" i="3" s="1"/>
  <c r="B18" i="3"/>
  <c r="V18" i="3" s="1"/>
  <c r="B19" i="3"/>
  <c r="V19" i="3" s="1"/>
  <c r="B20" i="3"/>
  <c r="V20" i="3" s="1"/>
  <c r="B21" i="3"/>
  <c r="V21" i="3" s="1"/>
  <c r="B22" i="3"/>
  <c r="V22" i="3" s="1"/>
  <c r="B23" i="3"/>
  <c r="V23" i="3" s="1"/>
  <c r="H23" i="7"/>
  <c r="F23" i="7"/>
  <c r="D23" i="7"/>
  <c r="H22" i="7"/>
  <c r="F22" i="7"/>
  <c r="D22" i="7"/>
  <c r="H21" i="7"/>
  <c r="F21" i="7"/>
  <c r="D21" i="7"/>
  <c r="H20" i="7"/>
  <c r="F20" i="7"/>
  <c r="D20" i="7"/>
  <c r="H19" i="7"/>
  <c r="F19" i="7"/>
  <c r="D19" i="7"/>
  <c r="H18" i="7"/>
  <c r="F18" i="7"/>
  <c r="D18" i="7"/>
  <c r="H17" i="7"/>
  <c r="F17" i="7"/>
  <c r="D17" i="7"/>
  <c r="H16" i="7"/>
  <c r="F16" i="7"/>
  <c r="D16" i="7"/>
  <c r="H15" i="7"/>
  <c r="F15" i="7"/>
  <c r="D15" i="7"/>
  <c r="H14" i="7"/>
  <c r="F14" i="7"/>
  <c r="D14" i="7"/>
  <c r="H13" i="7"/>
  <c r="F13" i="7"/>
  <c r="D13" i="7"/>
  <c r="H12" i="7"/>
  <c r="F12" i="7"/>
  <c r="D12" i="7"/>
  <c r="H11" i="7"/>
  <c r="F11" i="7"/>
  <c r="D11" i="7"/>
  <c r="H10" i="7"/>
  <c r="F10" i="7"/>
  <c r="D10" i="7"/>
  <c r="H9" i="7"/>
  <c r="F9" i="7"/>
  <c r="D9" i="7"/>
  <c r="H8" i="7"/>
  <c r="F8" i="7"/>
  <c r="D8" i="7"/>
  <c r="H7" i="7"/>
  <c r="F7" i="7"/>
  <c r="D7" i="7"/>
  <c r="H6" i="7"/>
  <c r="F6" i="7"/>
  <c r="D6" i="7"/>
  <c r="H5" i="7"/>
  <c r="F5" i="7"/>
  <c r="D5" i="7"/>
  <c r="F24" i="7" l="1"/>
  <c r="H24" i="7"/>
  <c r="D24" i="7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5" i="3"/>
  <c r="L6" i="3"/>
  <c r="L5" i="3"/>
  <c r="G7" i="3"/>
  <c r="L8" i="3"/>
  <c r="G10" i="3"/>
  <c r="L16" i="3"/>
  <c r="G17" i="3"/>
  <c r="L18" i="3"/>
  <c r="G22" i="3"/>
  <c r="L23" i="3"/>
  <c r="G9" i="3"/>
  <c r="G12" i="3"/>
  <c r="L13" i="3"/>
  <c r="G14" i="3"/>
  <c r="L15" i="3"/>
  <c r="L20" i="3"/>
  <c r="G21" i="3"/>
  <c r="L22" i="3"/>
  <c r="H5" i="3"/>
  <c r="M7" i="3"/>
  <c r="M8" i="3"/>
  <c r="M9" i="3"/>
  <c r="M10" i="3"/>
  <c r="H11" i="3"/>
  <c r="H16" i="3"/>
  <c r="M19" i="3"/>
  <c r="H22" i="3"/>
  <c r="M23" i="3"/>
  <c r="N6" i="3"/>
  <c r="I7" i="3"/>
  <c r="N8" i="3"/>
  <c r="I12" i="3"/>
  <c r="N13" i="3"/>
  <c r="N16" i="3"/>
  <c r="N18" i="3"/>
  <c r="I19" i="3"/>
  <c r="N20" i="3"/>
  <c r="I21" i="3"/>
  <c r="I23" i="3"/>
  <c r="N9" i="3"/>
  <c r="N10" i="3"/>
  <c r="N11" i="3"/>
  <c r="N14" i="3"/>
  <c r="I15" i="3"/>
  <c r="N17" i="3"/>
  <c r="N5" i="3"/>
  <c r="M6" i="3"/>
  <c r="H7" i="3"/>
  <c r="M13" i="3"/>
  <c r="H14" i="3"/>
  <c r="M15" i="3"/>
  <c r="M17" i="3"/>
  <c r="H18" i="3"/>
  <c r="M20" i="3"/>
  <c r="G11" i="3"/>
  <c r="G23" i="3"/>
  <c r="G19" i="3"/>
  <c r="L14" i="3"/>
  <c r="O5" i="3"/>
  <c r="O6" i="3"/>
  <c r="N7" i="3"/>
  <c r="O7" i="3"/>
  <c r="O8" i="3"/>
  <c r="O9" i="3"/>
  <c r="O10" i="3"/>
  <c r="O11" i="3"/>
  <c r="M12" i="3"/>
  <c r="N12" i="3"/>
  <c r="O12" i="3"/>
  <c r="O13" i="3"/>
  <c r="M14" i="3"/>
  <c r="O14" i="3"/>
  <c r="N15" i="3"/>
  <c r="O15" i="3"/>
  <c r="O16" i="3"/>
  <c r="O17" i="3"/>
  <c r="O18" i="3"/>
  <c r="O19" i="3"/>
  <c r="O20" i="3"/>
  <c r="M21" i="3"/>
  <c r="O21" i="3"/>
  <c r="M22" i="3"/>
  <c r="N22" i="3"/>
  <c r="O22" i="3"/>
  <c r="O23" i="3"/>
  <c r="I5" i="3"/>
  <c r="J5" i="3"/>
  <c r="H6" i="3"/>
  <c r="I6" i="3"/>
  <c r="J6" i="3"/>
  <c r="J7" i="3"/>
  <c r="H8" i="3"/>
  <c r="J8" i="3"/>
  <c r="I9" i="3"/>
  <c r="J9" i="3"/>
  <c r="J10" i="3"/>
  <c r="J11" i="3"/>
  <c r="H12" i="3"/>
  <c r="J12" i="3"/>
  <c r="H13" i="3"/>
  <c r="I13" i="3"/>
  <c r="J13" i="3"/>
  <c r="I14" i="3"/>
  <c r="J14" i="3"/>
  <c r="H15" i="3"/>
  <c r="J15" i="3"/>
  <c r="I16" i="3"/>
  <c r="J16" i="3"/>
  <c r="I17" i="3"/>
  <c r="J17" i="3"/>
  <c r="J18" i="3"/>
  <c r="H19" i="3"/>
  <c r="J19" i="3"/>
  <c r="G20" i="3"/>
  <c r="H20" i="3"/>
  <c r="I20" i="3"/>
  <c r="J20" i="3"/>
  <c r="H21" i="3"/>
  <c r="J21" i="3"/>
  <c r="I22" i="3"/>
  <c r="J22" i="3"/>
  <c r="H23" i="3"/>
  <c r="J23" i="3"/>
  <c r="L7" i="3" l="1"/>
  <c r="G15" i="3"/>
  <c r="L12" i="3"/>
  <c r="L9" i="3"/>
  <c r="M11" i="3"/>
  <c r="M16" i="3"/>
  <c r="N21" i="3"/>
  <c r="I18" i="3"/>
  <c r="I8" i="3"/>
  <c r="N19" i="3"/>
  <c r="I11" i="3"/>
  <c r="N23" i="3"/>
  <c r="I10" i="3"/>
  <c r="H10" i="3"/>
  <c r="H17" i="3"/>
  <c r="H9" i="3"/>
  <c r="M18" i="3"/>
  <c r="M5" i="3"/>
  <c r="L11" i="3"/>
  <c r="L21" i="3"/>
  <c r="L17" i="3"/>
  <c r="G13" i="3"/>
  <c r="L19" i="3"/>
  <c r="G6" i="3"/>
  <c r="G18" i="3"/>
  <c r="G16" i="3"/>
  <c r="G8" i="3"/>
  <c r="L10" i="3"/>
  <c r="G5" i="3"/>
  <c r="D5" i="1"/>
  <c r="F5" i="1"/>
  <c r="H5" i="1"/>
  <c r="D6" i="1"/>
  <c r="X6" i="3" s="1"/>
  <c r="F6" i="1"/>
  <c r="H6" i="1"/>
  <c r="D13" i="1"/>
  <c r="F13" i="1"/>
  <c r="H13" i="1"/>
  <c r="D10" i="1"/>
  <c r="F10" i="1"/>
  <c r="H10" i="1"/>
  <c r="D11" i="1"/>
  <c r="F11" i="1"/>
  <c r="H11" i="1"/>
  <c r="H7" i="1"/>
  <c r="H8" i="1"/>
  <c r="H9" i="1"/>
  <c r="H12" i="1"/>
  <c r="H14" i="1"/>
  <c r="H15" i="1"/>
  <c r="H16" i="1"/>
  <c r="H17" i="1"/>
  <c r="H18" i="1"/>
  <c r="H19" i="1"/>
  <c r="H20" i="1"/>
  <c r="H21" i="1"/>
  <c r="H22" i="1"/>
  <c r="H23" i="1"/>
  <c r="F7" i="1"/>
  <c r="F8" i="1"/>
  <c r="F9" i="1"/>
  <c r="F12" i="1"/>
  <c r="F14" i="1"/>
  <c r="F15" i="1"/>
  <c r="F16" i="1"/>
  <c r="F17" i="1"/>
  <c r="F18" i="1"/>
  <c r="F19" i="1"/>
  <c r="F20" i="1"/>
  <c r="F21" i="1"/>
  <c r="F22" i="1"/>
  <c r="F23" i="1"/>
  <c r="D7" i="1"/>
  <c r="D8" i="1"/>
  <c r="D9" i="1"/>
  <c r="D12" i="1"/>
  <c r="D14" i="1"/>
  <c r="D15" i="1"/>
  <c r="D16" i="1"/>
  <c r="D17" i="1"/>
  <c r="D18" i="1"/>
  <c r="D19" i="1"/>
  <c r="D20" i="1"/>
  <c r="D21" i="1"/>
  <c r="D22" i="1"/>
  <c r="D23" i="1" l="1"/>
  <c r="F24" i="1" l="1"/>
  <c r="H24" i="1"/>
  <c r="D24" i="1"/>
  <c r="D32" i="3" l="1"/>
  <c r="D28" i="3"/>
  <c r="D30" i="3"/>
  <c r="D34" i="3"/>
  <c r="D33" i="3"/>
  <c r="D29" i="3"/>
</calcChain>
</file>

<file path=xl/sharedStrings.xml><?xml version="1.0" encoding="utf-8"?>
<sst xmlns="http://schemas.openxmlformats.org/spreadsheetml/2006/main" count="136" uniqueCount="33">
  <si>
    <t>Weight</t>
  </si>
  <si>
    <t>Score</t>
  </si>
  <si>
    <t>Addresses horizontal reporting</t>
  </si>
  <si>
    <t>Addresses vertical reporting</t>
  </si>
  <si>
    <t>Provides project management oversight for projects</t>
  </si>
  <si>
    <t>Manages and operates resources more efficiently</t>
  </si>
  <si>
    <t>Effectively handles the gathering of Enterprise requirements</t>
  </si>
  <si>
    <t>Provides visiblity to local site leads (gov't and contractor)</t>
  </si>
  <si>
    <t>Provides specific requirements approval and prioritzation</t>
  </si>
  <si>
    <t>Enforces process accountability</t>
  </si>
  <si>
    <t>Development environment is reachable by all resources</t>
  </si>
  <si>
    <t>Realign and marshall resources to handle surge</t>
  </si>
  <si>
    <t>Points of contention</t>
  </si>
  <si>
    <t>Disagreement Heat Map</t>
  </si>
  <si>
    <t>Agreement Heat Map</t>
  </si>
  <si>
    <t>Final scores (averages of individual results):</t>
  </si>
  <si>
    <t>Effectively handles the gathering of local requirements</t>
  </si>
  <si>
    <t>Will be supported by local customers</t>
  </si>
  <si>
    <t>Option 1</t>
  </si>
  <si>
    <t>Option 2</t>
  </si>
  <si>
    <t>Option 3</t>
  </si>
  <si>
    <t>Aligns work to Software resources</t>
  </si>
  <si>
    <t>Fitness</t>
  </si>
  <si>
    <t>Software Engineering Scenario Decision Matrix</t>
  </si>
  <si>
    <t>Relative strength of disagreement</t>
  </si>
  <si>
    <t>Optimistic or pessimistic Disagreement?</t>
  </si>
  <si>
    <t>Provides mechanism to efficiently assign resources</t>
  </si>
  <si>
    <t>Promotes de-confliction of requirements</t>
  </si>
  <si>
    <t>Reinforces standards of practice</t>
  </si>
  <si>
    <t>Provides project visibility to contract PMO</t>
  </si>
  <si>
    <t>Provides project visibility to Gov't PMO</t>
  </si>
  <si>
    <t>Enforces requirements management</t>
  </si>
  <si>
    <t>People more strongly support this or refute the score for this Option?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</si>
</sst>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16" fontId="2" fillId="0" borderId="0" xfId="0" applyNumberFormat="1" applyFont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5" xfId="0" applyFont="1" applyBorder="1"/>
    <xf numFmtId="0" fontId="2" fillId="0" borderId="12" xfId="0" applyFont="1" applyBorder="1"/>
    <xf numFmtId="0" fontId="2" fillId="0" borderId="1" xfId="0" applyFont="1" applyBorder="1"/>
    <xf numFmtId="0" fontId="3" fillId="0" borderId="0" xfId="0" applyFont="1"/>
    <xf numFmtId="164" fontId="2" fillId="0" borderId="13" xfId="0" applyNumberFormat="1" applyFont="1" applyBorder="1"/>
    <xf numFmtId="164" fontId="4" fillId="0" borderId="1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left"/>
    </xf>
    <xf numFmtId="164" fontId="2" fillId="0" borderId="0" xfId="0" applyNumberFormat="1" applyFont="1" applyBorder="1"/>
    <xf numFmtId="164" fontId="2" fillId="0" borderId="14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18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5" xfId="0" applyFont="1" applyFill="1" applyBorder="1" applyAlignment="1">
      <alignment horizontal="right"/>
    </xf>
    <xf numFmtId="164" fontId="2" fillId="0" borderId="19" xfId="0" applyNumberFormat="1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workbookViewId="0">
      <selection activeCell="A25" sqref="A25"/>
    </sheetView>
  </sheetViews>
  <sheetFormatPr defaultRowHeight="11.25" x14ac:dyDescent="0.2"/>
  <cols>
    <col min="1" max="1" width="42.42578125" style="2" customWidth="1"/>
    <col min="2" max="2" width="6.28515625" style="2" customWidth="1"/>
    <col min="3" max="5" width="6.7109375" style="2" bestFit="1" customWidth="1"/>
    <col min="6" max="6" width="2.42578125" style="2" customWidth="1"/>
    <col min="7" max="7" width="7.140625" style="2" customWidth="1"/>
    <col min="8" max="10" width="6.7109375" style="2" bestFit="1" customWidth="1"/>
    <col min="11" max="11" width="2.28515625" style="2" customWidth="1"/>
    <col min="12" max="12" width="7.7109375" style="2" customWidth="1"/>
    <col min="13" max="15" width="6.7109375" style="2" bestFit="1" customWidth="1"/>
    <col min="16" max="16" width="2" style="2" customWidth="1"/>
    <col min="17" max="17" width="7.5703125" style="2" customWidth="1"/>
    <col min="18" max="20" width="6.7109375" style="2" bestFit="1" customWidth="1"/>
    <col min="21" max="21" width="2.28515625" style="2" customWidth="1"/>
    <col min="22" max="22" width="5.7109375" style="2" customWidth="1"/>
    <col min="23" max="25" width="6.7109375" style="2" bestFit="1" customWidth="1"/>
    <col min="26" max="16384" width="9.140625" style="2"/>
  </cols>
  <sheetData>
    <row r="1" spans="1:25" x14ac:dyDescent="0.2">
      <c r="A1" s="1" t="s">
        <v>23</v>
      </c>
    </row>
    <row r="2" spans="1:25" ht="12" thickBot="1" x14ac:dyDescent="0.25">
      <c r="B2" s="3"/>
      <c r="C2" s="3"/>
      <c r="D2" s="3"/>
      <c r="E2" s="3"/>
    </row>
    <row r="3" spans="1:25" x14ac:dyDescent="0.2">
      <c r="A3" s="4"/>
      <c r="B3" s="5"/>
      <c r="C3" s="6" t="s">
        <v>18</v>
      </c>
      <c r="D3" s="6" t="s">
        <v>19</v>
      </c>
      <c r="E3" s="7" t="s">
        <v>20</v>
      </c>
      <c r="G3" s="5"/>
      <c r="H3" s="6" t="s">
        <v>18</v>
      </c>
      <c r="I3" s="6" t="s">
        <v>19</v>
      </c>
      <c r="J3" s="7" t="s">
        <v>20</v>
      </c>
      <c r="L3" s="5"/>
      <c r="M3" s="6" t="s">
        <v>18</v>
      </c>
      <c r="N3" s="6" t="s">
        <v>19</v>
      </c>
      <c r="O3" s="7" t="s">
        <v>20</v>
      </c>
      <c r="Q3" s="5"/>
      <c r="R3" s="6" t="s">
        <v>18</v>
      </c>
      <c r="S3" s="6" t="s">
        <v>19</v>
      </c>
      <c r="T3" s="7" t="s">
        <v>20</v>
      </c>
      <c r="V3" s="40"/>
      <c r="W3" s="6" t="s">
        <v>18</v>
      </c>
      <c r="X3" s="6" t="s">
        <v>19</v>
      </c>
      <c r="Y3" s="7" t="s">
        <v>20</v>
      </c>
    </row>
    <row r="4" spans="1:25" x14ac:dyDescent="0.2">
      <c r="A4" s="4"/>
      <c r="B4" s="8" t="s">
        <v>0</v>
      </c>
      <c r="C4" s="9" t="s">
        <v>1</v>
      </c>
      <c r="D4" s="9" t="s">
        <v>1</v>
      </c>
      <c r="E4" s="10" t="s">
        <v>1</v>
      </c>
      <c r="G4" s="8" t="s">
        <v>0</v>
      </c>
      <c r="H4" s="9" t="s">
        <v>1</v>
      </c>
      <c r="I4" s="9" t="s">
        <v>1</v>
      </c>
      <c r="J4" s="10" t="s">
        <v>1</v>
      </c>
      <c r="L4" s="8" t="s">
        <v>0</v>
      </c>
      <c r="M4" s="9" t="s">
        <v>1</v>
      </c>
      <c r="N4" s="9" t="s">
        <v>1</v>
      </c>
      <c r="O4" s="10" t="s">
        <v>1</v>
      </c>
      <c r="Q4" s="8" t="s">
        <v>0</v>
      </c>
      <c r="R4" s="9" t="s">
        <v>1</v>
      </c>
      <c r="S4" s="9" t="s">
        <v>1</v>
      </c>
      <c r="T4" s="10" t="s">
        <v>1</v>
      </c>
      <c r="V4" s="9" t="str">
        <f t="shared" ref="V4" si="0">B4</f>
        <v>Weight</v>
      </c>
      <c r="W4" s="11" t="str">
        <f t="shared" ref="W4" si="1">C4</f>
        <v>Score</v>
      </c>
      <c r="X4" s="11" t="str">
        <f t="shared" ref="X4" si="2">D4</f>
        <v>Score</v>
      </c>
      <c r="Y4" s="30" t="str">
        <f t="shared" ref="Y4" si="3">E4</f>
        <v>Score</v>
      </c>
    </row>
    <row r="5" spans="1:25" x14ac:dyDescent="0.2">
      <c r="A5" s="12" t="s">
        <v>9</v>
      </c>
      <c r="B5" s="13">
        <f>_xlfn.STDEV.P('Rater 1'!B5, 'Rater 6'!B5, 'Rater 2'!B5, 'Rater 3'!B5,'Rater 4'!B5,'Rater 5'!B5)</f>
        <v>2.6874192494328497</v>
      </c>
      <c r="C5" s="13">
        <f>_xlfn.STDEV.P('Rater 1'!C5, 'Rater 6'!C5, 'Rater 2'!C5, 'Rater 3'!C5,'Rater 4'!C5,'Rater 5'!C5)</f>
        <v>1.8929694486000912</v>
      </c>
      <c r="D5" s="13">
        <f>_xlfn.STDEV.P('Rater 1'!E5, 'Rater 6'!E5, 'Rater 2'!E5, 'Rater 3'!E5,'Rater 4'!E5,'Rater 5'!E5)</f>
        <v>1.5986105077709065</v>
      </c>
      <c r="E5" s="39">
        <f>_xlfn.STDEV.P('Rater 1'!G5, 'Rater 6'!G5, 'Rater 2'!G5, 'Rater 3'!G5,'Rater 4'!G5,'Rater 5'!G5)</f>
        <v>2.4776781245530843</v>
      </c>
      <c r="G5" s="14">
        <f t="shared" ref="G5:G23" si="4">B5</f>
        <v>2.6874192494328497</v>
      </c>
      <c r="H5" s="15">
        <f t="shared" ref="H5:H23" si="5">C5</f>
        <v>1.8929694486000912</v>
      </c>
      <c r="I5" s="15">
        <f t="shared" ref="I5:I23" si="6">D5</f>
        <v>1.5986105077709065</v>
      </c>
      <c r="J5" s="16">
        <f t="shared" ref="J5:J23" si="7">E5</f>
        <v>2.4776781245530843</v>
      </c>
      <c r="L5" s="14">
        <f t="shared" ref="L5:L23" si="8">B5</f>
        <v>2.6874192494328497</v>
      </c>
      <c r="M5" s="15">
        <f t="shared" ref="M5:M23" si="9">C5</f>
        <v>1.8929694486000912</v>
      </c>
      <c r="N5" s="15">
        <f t="shared" ref="N5:N23" si="10">D5</f>
        <v>1.5986105077709065</v>
      </c>
      <c r="O5" s="16">
        <f t="shared" ref="O5:O23" si="11">E5</f>
        <v>2.4776781245530843</v>
      </c>
      <c r="Q5" s="17">
        <f>1/(1+B5)</f>
        <v>0.27119237937313662</v>
      </c>
      <c r="R5" s="18">
        <f>1/(1+C5)</f>
        <v>0.34566559300648692</v>
      </c>
      <c r="S5" s="18">
        <f>1/(1+D5)</f>
        <v>0.38482104070986844</v>
      </c>
      <c r="T5" s="19">
        <f>1/(1+E5)</f>
        <v>0.28754817558870827</v>
      </c>
      <c r="V5" s="41" t="str">
        <f>IF(B5&lt;3,"",SKEW('Rater 1'!B5, 'Rater 6'!B5, 'Rater 2'!B5, 'Rater 3'!B5,'Rater 4'!B5,'Rater 5'!B5))</f>
        <v/>
      </c>
      <c r="W5" s="20" t="str">
        <f>IF(C5&lt;3,"",SKEW('Rater 1'!C5, 'Rater 6'!C5, 'Rater 2'!C5, 'Rater 3'!C5,'Rater 4'!C5,'Rater 5'!C5))</f>
        <v/>
      </c>
      <c r="X5" s="20" t="str">
        <f>IF(D5&lt;3,"",SKEW('Rater 1'!D5, 'Rater 6'!D5, 'Rater 2'!D5, 'Rater 3'!D5,'Rater 4'!D5,'Rater 5'!D5))</f>
        <v/>
      </c>
      <c r="Y5" s="42" t="str">
        <f>IF(E5&lt;3,"",SKEW('Rater 1'!E5, 'Rater 6'!E5, 'Rater 2'!E5, 'Rater 3'!E5,'Rater 4'!E5,'Rater 5'!E5))</f>
        <v/>
      </c>
    </row>
    <row r="6" spans="1:25" x14ac:dyDescent="0.2">
      <c r="A6" s="4" t="s">
        <v>2</v>
      </c>
      <c r="B6" s="13">
        <f>_xlfn.STDEV.P('Rater 1'!B6, 'Rater 6'!B6, 'Rater 2'!B6, 'Rater 3'!B6,'Rater 4'!B6,'Rater 5'!B6)</f>
        <v>1.7950549357115013</v>
      </c>
      <c r="C6" s="13">
        <f>_xlfn.STDEV.P('Rater 1'!C6, 'Rater 6'!C6, 'Rater 2'!C6, 'Rater 3'!C6,'Rater 4'!C6,'Rater 5'!C6)</f>
        <v>0.94280904158206336</v>
      </c>
      <c r="D6" s="13">
        <f>_xlfn.STDEV.P('Rater 1'!E6, 'Rater 6'!E6, 'Rater 2'!E6, 'Rater 3'!E6,'Rater 4'!E6,'Rater 5'!E6)</f>
        <v>3.4359213546813838</v>
      </c>
      <c r="E6" s="39">
        <f>_xlfn.STDEV.P('Rater 1'!G6, 'Rater 6'!G6, 'Rater 2'!G6, 'Rater 3'!G6,'Rater 4'!G6,'Rater 5'!G6)</f>
        <v>3.1446603773522015</v>
      </c>
      <c r="G6" s="14">
        <f t="shared" si="4"/>
        <v>1.7950549357115013</v>
      </c>
      <c r="H6" s="15">
        <f t="shared" si="5"/>
        <v>0.94280904158206336</v>
      </c>
      <c r="I6" s="15">
        <f t="shared" si="6"/>
        <v>3.4359213546813838</v>
      </c>
      <c r="J6" s="16">
        <f t="shared" si="7"/>
        <v>3.1446603773522015</v>
      </c>
      <c r="L6" s="14">
        <f t="shared" si="8"/>
        <v>1.7950549357115013</v>
      </c>
      <c r="M6" s="15">
        <f t="shared" si="9"/>
        <v>0.94280904158206336</v>
      </c>
      <c r="N6" s="15">
        <f t="shared" si="10"/>
        <v>3.4359213546813838</v>
      </c>
      <c r="O6" s="16">
        <f t="shared" si="11"/>
        <v>3.1446603773522015</v>
      </c>
      <c r="Q6" s="17">
        <f t="shared" ref="Q6:Q23" si="12">1/(1+B6)</f>
        <v>0.35777472107017561</v>
      </c>
      <c r="R6" s="18">
        <f t="shared" ref="R6:R23" si="13">1/(1+C6)</f>
        <v>0.51471862576142968</v>
      </c>
      <c r="S6" s="18">
        <f t="shared" ref="S6:S23" si="14">1/(1+D6)</f>
        <v>0.22543231045894557</v>
      </c>
      <c r="T6" s="19">
        <f t="shared" ref="T6:T23" si="15">1/(1+E6)</f>
        <v>0.24127429245212265</v>
      </c>
      <c r="V6" s="41" t="str">
        <f>IF(B6&lt;3,"",SKEW('Rater 1'!B6, 'Rater 6'!B6, 'Rater 2'!B6, 'Rater 3'!B6,'Rater 4'!B6,'Rater 5'!B6))</f>
        <v/>
      </c>
      <c r="W6" s="20" t="str">
        <f>IF(C6&lt;3,"",SKEW('Rater 1'!C6, 'Rater 6'!C6, 'Rater 2'!C6, 'Rater 3'!C6,'Rater 4'!C6,'Rater 5'!C6))</f>
        <v/>
      </c>
      <c r="X6" s="20">
        <f>IF(D6&lt;3,"",SKEW('Rater 1'!D6, 'Rater 6'!D6, 'Rater 2'!D6, 'Rater 3'!D6,'Rater 4'!D6,'Rater 5'!D6))</f>
        <v>1.1542732776873312</v>
      </c>
      <c r="Y6" s="42">
        <f>IF(E6&lt;3,"",SKEW('Rater 1'!E6, 'Rater 6'!E6, 'Rater 2'!E6, 'Rater 3'!E6,'Rater 4'!E6,'Rater 5'!E6))</f>
        <v>-0.70015670950934583</v>
      </c>
    </row>
    <row r="7" spans="1:25" x14ac:dyDescent="0.2">
      <c r="A7" s="4" t="s">
        <v>3</v>
      </c>
      <c r="B7" s="13">
        <f>_xlfn.STDEV.P('Rater 1'!B7, 'Rater 6'!B7, 'Rater 2'!B7, 'Rater 3'!B7,'Rater 4'!B7,'Rater 5'!B7)</f>
        <v>2.1343747458109497</v>
      </c>
      <c r="C7" s="13">
        <f>_xlfn.STDEV.P('Rater 1'!C7, 'Rater 6'!C7, 'Rater 2'!C7, 'Rater 3'!C7,'Rater 4'!C7,'Rater 5'!C7)</f>
        <v>2.2173557826083452</v>
      </c>
      <c r="D7" s="13">
        <f>_xlfn.STDEV.P('Rater 1'!E7, 'Rater 6'!E7, 'Rater 2'!E7, 'Rater 3'!E7,'Rater 4'!E7,'Rater 5'!E7)</f>
        <v>2.2110831935702668</v>
      </c>
      <c r="E7" s="39">
        <f>_xlfn.STDEV.P('Rater 1'!G7, 'Rater 6'!G7, 'Rater 2'!G7, 'Rater 3'!G7,'Rater 4'!G7,'Rater 5'!G7)</f>
        <v>1.5986105077709065</v>
      </c>
      <c r="G7" s="14">
        <f t="shared" si="4"/>
        <v>2.1343747458109497</v>
      </c>
      <c r="H7" s="15">
        <f t="shared" si="5"/>
        <v>2.2173557826083452</v>
      </c>
      <c r="I7" s="15">
        <f t="shared" si="6"/>
        <v>2.2110831935702668</v>
      </c>
      <c r="J7" s="16">
        <f t="shared" si="7"/>
        <v>1.5986105077709065</v>
      </c>
      <c r="L7" s="14">
        <f t="shared" si="8"/>
        <v>2.1343747458109497</v>
      </c>
      <c r="M7" s="15">
        <f t="shared" si="9"/>
        <v>2.2173557826083452</v>
      </c>
      <c r="N7" s="15">
        <f t="shared" si="10"/>
        <v>2.2110831935702668</v>
      </c>
      <c r="O7" s="16">
        <f t="shared" si="11"/>
        <v>1.5986105077709065</v>
      </c>
      <c r="Q7" s="17">
        <f t="shared" si="12"/>
        <v>0.31904289725932955</v>
      </c>
      <c r="R7" s="18">
        <f t="shared" si="13"/>
        <v>0.31081424236808813</v>
      </c>
      <c r="S7" s="18">
        <f t="shared" si="14"/>
        <v>0.31142139263235424</v>
      </c>
      <c r="T7" s="19">
        <f t="shared" si="15"/>
        <v>0.38482104070986844</v>
      </c>
      <c r="V7" s="41" t="str">
        <f>IF(B7&lt;3,"",SKEW('Rater 1'!B7, 'Rater 6'!B7, 'Rater 2'!B7, 'Rater 3'!B7,'Rater 4'!B7,'Rater 5'!B7))</f>
        <v/>
      </c>
      <c r="W7" s="20" t="str">
        <f>IF(C7&lt;3,"",SKEW('Rater 1'!C7, 'Rater 6'!C7, 'Rater 2'!C7, 'Rater 3'!C7,'Rater 4'!C7,'Rater 5'!C7))</f>
        <v/>
      </c>
      <c r="X7" s="20" t="str">
        <f>IF(D7&lt;3,"",SKEW('Rater 1'!D7, 'Rater 6'!D7, 'Rater 2'!D7, 'Rater 3'!D7,'Rater 4'!D7,'Rater 5'!D7))</f>
        <v/>
      </c>
      <c r="Y7" s="42" t="str">
        <f>IF(E7&lt;3,"",SKEW('Rater 1'!E7, 'Rater 6'!E7, 'Rater 2'!E7, 'Rater 3'!E7,'Rater 4'!E7,'Rater 5'!E7))</f>
        <v/>
      </c>
    </row>
    <row r="8" spans="1:25" x14ac:dyDescent="0.2">
      <c r="A8" s="4" t="s">
        <v>28</v>
      </c>
      <c r="B8" s="13">
        <f>_xlfn.STDEV.P('Rater 1'!B8, 'Rater 6'!B8, 'Rater 2'!B8, 'Rater 3'!B8,'Rater 4'!B8,'Rater 5'!B8)</f>
        <v>1.4907119849998598</v>
      </c>
      <c r="C8" s="13">
        <f>_xlfn.STDEV.P('Rater 1'!C8, 'Rater 6'!C8, 'Rater 2'!C8, 'Rater 3'!C8,'Rater 4'!C8,'Rater 5'!C8)</f>
        <v>2.3392781412697001</v>
      </c>
      <c r="D8" s="13">
        <f>_xlfn.STDEV.P('Rater 1'!E8, 'Rater 6'!E8, 'Rater 2'!E8, 'Rater 3'!E8,'Rater 4'!E8,'Rater 5'!E8)</f>
        <v>2.4776781245530843</v>
      </c>
      <c r="E8" s="39">
        <f>_xlfn.STDEV.P('Rater 1'!G8, 'Rater 6'!G8, 'Rater 2'!G8, 'Rater 3'!G8,'Rater 4'!G8,'Rater 5'!G8)</f>
        <v>2.1408720964441881</v>
      </c>
      <c r="G8" s="14">
        <f t="shared" si="4"/>
        <v>1.4907119849998598</v>
      </c>
      <c r="H8" s="15">
        <f t="shared" si="5"/>
        <v>2.3392781412697001</v>
      </c>
      <c r="I8" s="15">
        <f t="shared" si="6"/>
        <v>2.4776781245530843</v>
      </c>
      <c r="J8" s="16">
        <f t="shared" si="7"/>
        <v>2.1408720964441881</v>
      </c>
      <c r="L8" s="14">
        <f t="shared" si="8"/>
        <v>1.4907119849998598</v>
      </c>
      <c r="M8" s="15">
        <f t="shared" si="9"/>
        <v>2.3392781412697001</v>
      </c>
      <c r="N8" s="15">
        <f t="shared" si="10"/>
        <v>2.4776781245530843</v>
      </c>
      <c r="O8" s="16">
        <f t="shared" si="11"/>
        <v>2.1408720964441881</v>
      </c>
      <c r="Q8" s="17">
        <f t="shared" si="12"/>
        <v>0.40149162409079442</v>
      </c>
      <c r="R8" s="18">
        <f t="shared" si="13"/>
        <v>0.29946591978701365</v>
      </c>
      <c r="S8" s="18">
        <f t="shared" si="14"/>
        <v>0.28754817558870827</v>
      </c>
      <c r="T8" s="19">
        <f t="shared" si="15"/>
        <v>0.31838291063558738</v>
      </c>
      <c r="V8" s="41" t="str">
        <f>IF(B8&lt;3,"",SKEW('Rater 1'!B8, 'Rater 6'!B8, 'Rater 2'!B8, 'Rater 3'!B8,'Rater 4'!B8,'Rater 5'!B8))</f>
        <v/>
      </c>
      <c r="W8" s="20" t="str">
        <f>IF(C8&lt;3,"",SKEW('Rater 1'!C8, 'Rater 6'!C8, 'Rater 2'!C8, 'Rater 3'!C8,'Rater 4'!C8,'Rater 5'!C8))</f>
        <v/>
      </c>
      <c r="X8" s="20" t="str">
        <f>IF(D8&lt;3,"",SKEW('Rater 1'!D8, 'Rater 6'!D8, 'Rater 2'!D8, 'Rater 3'!D8,'Rater 4'!D8,'Rater 5'!D8))</f>
        <v/>
      </c>
      <c r="Y8" s="42" t="str">
        <f>IF(E8&lt;3,"",SKEW('Rater 1'!E8, 'Rater 6'!E8, 'Rater 2'!E8, 'Rater 3'!E8,'Rater 4'!E8,'Rater 5'!E8))</f>
        <v/>
      </c>
    </row>
    <row r="9" spans="1:25" x14ac:dyDescent="0.2">
      <c r="A9" s="4" t="s">
        <v>16</v>
      </c>
      <c r="B9" s="13">
        <f>_xlfn.STDEV.P('Rater 1'!B9, 'Rater 6'!B9, 'Rater 2'!B9, 'Rater 3'!B9,'Rater 4'!B9,'Rater 5'!B9)</f>
        <v>2.2110831935702668</v>
      </c>
      <c r="C9" s="13">
        <f>_xlfn.STDEV.P('Rater 1'!C9, 'Rater 6'!C9, 'Rater 2'!C9, 'Rater 3'!C9,'Rater 4'!C9,'Rater 5'!C9)</f>
        <v>2.8528737947706149</v>
      </c>
      <c r="D9" s="13">
        <f>_xlfn.STDEV.P('Rater 1'!E9, 'Rater 6'!E9, 'Rater 2'!E9, 'Rater 3'!E9,'Rater 4'!E9,'Rater 5'!E9)</f>
        <v>2.6874192494328497</v>
      </c>
      <c r="E9" s="39">
        <f>_xlfn.STDEV.P('Rater 1'!G9, 'Rater 6'!G9, 'Rater 2'!G9, 'Rater 3'!G9,'Rater 4'!G9,'Rater 5'!G9)</f>
        <v>2.8087165910587863</v>
      </c>
      <c r="G9" s="14">
        <f t="shared" si="4"/>
        <v>2.2110831935702668</v>
      </c>
      <c r="H9" s="15">
        <f t="shared" si="5"/>
        <v>2.8528737947706149</v>
      </c>
      <c r="I9" s="15">
        <f t="shared" si="6"/>
        <v>2.6874192494328497</v>
      </c>
      <c r="J9" s="16">
        <f t="shared" si="7"/>
        <v>2.8087165910587863</v>
      </c>
      <c r="L9" s="14">
        <f t="shared" si="8"/>
        <v>2.2110831935702668</v>
      </c>
      <c r="M9" s="15">
        <f t="shared" si="9"/>
        <v>2.8528737947706149</v>
      </c>
      <c r="N9" s="15">
        <f t="shared" si="10"/>
        <v>2.6874192494328497</v>
      </c>
      <c r="O9" s="16">
        <f t="shared" si="11"/>
        <v>2.8087165910587863</v>
      </c>
      <c r="Q9" s="17">
        <f t="shared" si="12"/>
        <v>0.31142139263235424</v>
      </c>
      <c r="R9" s="18">
        <f t="shared" si="13"/>
        <v>0.25954652378109783</v>
      </c>
      <c r="S9" s="18">
        <f t="shared" si="14"/>
        <v>0.27119237937313662</v>
      </c>
      <c r="T9" s="19">
        <f t="shared" si="15"/>
        <v>0.26255563418595285</v>
      </c>
      <c r="V9" s="41" t="str">
        <f>IF(B9&lt;3,"",SKEW('Rater 1'!B9, 'Rater 6'!B9, 'Rater 2'!B9, 'Rater 3'!B9,'Rater 4'!B9,'Rater 5'!B9))</f>
        <v/>
      </c>
      <c r="W9" s="20" t="str">
        <f>IF(C9&lt;3,"",SKEW('Rater 1'!C9, 'Rater 6'!C9, 'Rater 2'!C9, 'Rater 3'!C9,'Rater 4'!C9,'Rater 5'!C9))</f>
        <v/>
      </c>
      <c r="X9" s="20" t="str">
        <f>IF(D9&lt;3,"",SKEW('Rater 1'!D9, 'Rater 6'!D9, 'Rater 2'!D9, 'Rater 3'!D9,'Rater 4'!D9,'Rater 5'!D9))</f>
        <v/>
      </c>
      <c r="Y9" s="42" t="str">
        <f>IF(E9&lt;3,"",SKEW('Rater 1'!E9, 'Rater 6'!E9, 'Rater 2'!E9, 'Rater 3'!E9,'Rater 4'!E9,'Rater 5'!E9))</f>
        <v/>
      </c>
    </row>
    <row r="10" spans="1:25" x14ac:dyDescent="0.2">
      <c r="A10" s="4" t="s">
        <v>6</v>
      </c>
      <c r="B10" s="13">
        <f>_xlfn.STDEV.P('Rater 1'!B10, 'Rater 6'!B10, 'Rater 2'!B10, 'Rater 3'!B10,'Rater 4'!B10,'Rater 5'!B10)</f>
        <v>2.4944382578492941</v>
      </c>
      <c r="C10" s="13">
        <f>_xlfn.STDEV.P('Rater 1'!C10, 'Rater 6'!C10, 'Rater 2'!C10, 'Rater 3'!C10,'Rater 4'!C10,'Rater 5'!C10)</f>
        <v>1.4907119849998598</v>
      </c>
      <c r="D10" s="13">
        <f>_xlfn.STDEV.P('Rater 1'!E10, 'Rater 6'!E10, 'Rater 2'!E10, 'Rater 3'!E10,'Rater 4'!E10,'Rater 5'!E10)</f>
        <v>1.4907119849998598</v>
      </c>
      <c r="E10" s="39">
        <f>_xlfn.STDEV.P('Rater 1'!G10, 'Rater 6'!G10, 'Rater 2'!G10, 'Rater 3'!G10,'Rater 4'!G10,'Rater 5'!G10)</f>
        <v>2.4324199198877374</v>
      </c>
      <c r="G10" s="14">
        <f t="shared" si="4"/>
        <v>2.4944382578492941</v>
      </c>
      <c r="H10" s="15">
        <f t="shared" si="5"/>
        <v>1.4907119849998598</v>
      </c>
      <c r="I10" s="15">
        <f t="shared" si="6"/>
        <v>1.4907119849998598</v>
      </c>
      <c r="J10" s="16">
        <f t="shared" si="7"/>
        <v>2.4324199198877374</v>
      </c>
      <c r="L10" s="14">
        <f t="shared" si="8"/>
        <v>2.4944382578492941</v>
      </c>
      <c r="M10" s="15">
        <f t="shared" si="9"/>
        <v>1.4907119849998598</v>
      </c>
      <c r="N10" s="15">
        <f t="shared" si="10"/>
        <v>1.4907119849998598</v>
      </c>
      <c r="O10" s="16">
        <f t="shared" si="11"/>
        <v>2.4324199198877374</v>
      </c>
      <c r="Q10" s="17">
        <f t="shared" si="12"/>
        <v>0.28616902809880107</v>
      </c>
      <c r="R10" s="18">
        <f t="shared" si="13"/>
        <v>0.40149162409079442</v>
      </c>
      <c r="S10" s="18">
        <f t="shared" si="14"/>
        <v>0.40149162409079442</v>
      </c>
      <c r="T10" s="19">
        <f t="shared" si="15"/>
        <v>0.29133964472292961</v>
      </c>
      <c r="V10" s="41" t="str">
        <f>IF(B10&lt;3,"",SKEW('Rater 1'!B10, 'Rater 6'!B10, 'Rater 2'!B10, 'Rater 3'!B10,'Rater 4'!B10,'Rater 5'!B10))</f>
        <v/>
      </c>
      <c r="W10" s="20" t="str">
        <f>IF(C10&lt;3,"",SKEW('Rater 1'!C10, 'Rater 6'!C10, 'Rater 2'!C10, 'Rater 3'!C10,'Rater 4'!C10,'Rater 5'!C10))</f>
        <v/>
      </c>
      <c r="X10" s="20" t="str">
        <f>IF(D10&lt;3,"",SKEW('Rater 1'!D10, 'Rater 6'!D10, 'Rater 2'!D10, 'Rater 3'!D10,'Rater 4'!D10,'Rater 5'!D10))</f>
        <v/>
      </c>
      <c r="Y10" s="42" t="str">
        <f>IF(E10&lt;3,"",SKEW('Rater 1'!E10, 'Rater 6'!E10, 'Rater 2'!E10, 'Rater 3'!E10,'Rater 4'!E10,'Rater 5'!E10))</f>
        <v/>
      </c>
    </row>
    <row r="11" spans="1:25" x14ac:dyDescent="0.2">
      <c r="A11" s="4" t="s">
        <v>29</v>
      </c>
      <c r="B11" s="13">
        <f>_xlfn.STDEV.P('Rater 1'!B11, 'Rater 6'!B11, 'Rater 2'!B11, 'Rater 3'!B11,'Rater 4'!B11,'Rater 5'!B11)</f>
        <v>0.94280904158206336</v>
      </c>
      <c r="C11" s="13">
        <f>_xlfn.STDEV.P('Rater 1'!C11, 'Rater 6'!C11, 'Rater 2'!C11, 'Rater 3'!C11,'Rater 4'!C11,'Rater 5'!C11)</f>
        <v>2.9297326385411577</v>
      </c>
      <c r="D11" s="13">
        <f>_xlfn.STDEV.P('Rater 1'!E11, 'Rater 6'!E11, 'Rater 2'!E11, 'Rater 3'!E11,'Rater 4'!E11,'Rater 5'!E11)</f>
        <v>1.9507833184532708</v>
      </c>
      <c r="E11" s="39">
        <f>_xlfn.STDEV.P('Rater 1'!G11, 'Rater 6'!G11, 'Rater 2'!G11, 'Rater 3'!G11,'Rater 4'!G11,'Rater 5'!G11)</f>
        <v>1.3743685418725535</v>
      </c>
      <c r="G11" s="14">
        <f t="shared" si="4"/>
        <v>0.94280904158206336</v>
      </c>
      <c r="H11" s="15">
        <f t="shared" si="5"/>
        <v>2.9297326385411577</v>
      </c>
      <c r="I11" s="15">
        <f t="shared" si="6"/>
        <v>1.9507833184532708</v>
      </c>
      <c r="J11" s="16">
        <f t="shared" si="7"/>
        <v>1.3743685418725535</v>
      </c>
      <c r="L11" s="14">
        <f t="shared" si="8"/>
        <v>0.94280904158206336</v>
      </c>
      <c r="M11" s="15">
        <f t="shared" si="9"/>
        <v>2.9297326385411577</v>
      </c>
      <c r="N11" s="15">
        <f t="shared" si="10"/>
        <v>1.9507833184532708</v>
      </c>
      <c r="O11" s="16">
        <f t="shared" si="11"/>
        <v>1.3743685418725535</v>
      </c>
      <c r="Q11" s="17">
        <f t="shared" si="12"/>
        <v>0.51471862576142968</v>
      </c>
      <c r="R11" s="18">
        <f t="shared" si="13"/>
        <v>0.2544702380493834</v>
      </c>
      <c r="S11" s="18">
        <f t="shared" si="14"/>
        <v>0.33889306400314606</v>
      </c>
      <c r="T11" s="19">
        <f t="shared" si="15"/>
        <v>0.42116460960662272</v>
      </c>
      <c r="V11" s="41" t="str">
        <f>IF(B11&lt;3,"",SKEW('Rater 1'!B11, 'Rater 6'!B11, 'Rater 2'!B11, 'Rater 3'!B11,'Rater 4'!B11,'Rater 5'!B11))</f>
        <v/>
      </c>
      <c r="W11" s="20" t="str">
        <f>IF(C11&lt;3,"",SKEW('Rater 1'!C11, 'Rater 6'!C11, 'Rater 2'!C11, 'Rater 3'!C11,'Rater 4'!C11,'Rater 5'!C11))</f>
        <v/>
      </c>
      <c r="X11" s="20" t="str">
        <f>IF(D11&lt;3,"",SKEW('Rater 1'!D11, 'Rater 6'!D11, 'Rater 2'!D11, 'Rater 3'!D11,'Rater 4'!D11,'Rater 5'!D11))</f>
        <v/>
      </c>
      <c r="Y11" s="42" t="str">
        <f>IF(E11&lt;3,"",SKEW('Rater 1'!E11, 'Rater 6'!E11, 'Rater 2'!E11, 'Rater 3'!E11,'Rater 4'!E11,'Rater 5'!E11))</f>
        <v/>
      </c>
    </row>
    <row r="12" spans="1:25" x14ac:dyDescent="0.2">
      <c r="A12" s="4" t="s">
        <v>30</v>
      </c>
      <c r="B12" s="13">
        <f>_xlfn.STDEV.P('Rater 1'!B12, 'Rater 6'!B12, 'Rater 2'!B12, 'Rater 3'!B12,'Rater 4'!B12,'Rater 5'!B12)</f>
        <v>1</v>
      </c>
      <c r="C12" s="13">
        <f>_xlfn.STDEV.P('Rater 1'!C12, 'Rater 6'!C12, 'Rater 2'!C12, 'Rater 3'!C12,'Rater 4'!C12,'Rater 5'!C12)</f>
        <v>1.7950549357115013</v>
      </c>
      <c r="D12" s="13">
        <f>_xlfn.STDEV.P('Rater 1'!E12, 'Rater 6'!E12, 'Rater 2'!E12, 'Rater 3'!E12,'Rater 4'!E12,'Rater 5'!E12)</f>
        <v>1.5</v>
      </c>
      <c r="E12" s="39">
        <f>_xlfn.STDEV.P('Rater 1'!G12, 'Rater 6'!G12, 'Rater 2'!G12, 'Rater 3'!G12,'Rater 4'!G12,'Rater 5'!G12)</f>
        <v>2.2173557826083452</v>
      </c>
      <c r="G12" s="14">
        <f t="shared" si="4"/>
        <v>1</v>
      </c>
      <c r="H12" s="15">
        <f t="shared" si="5"/>
        <v>1.7950549357115013</v>
      </c>
      <c r="I12" s="15">
        <f t="shared" si="6"/>
        <v>1.5</v>
      </c>
      <c r="J12" s="16">
        <f t="shared" si="7"/>
        <v>2.2173557826083452</v>
      </c>
      <c r="L12" s="14">
        <f t="shared" si="8"/>
        <v>1</v>
      </c>
      <c r="M12" s="15">
        <f t="shared" si="9"/>
        <v>1.7950549357115013</v>
      </c>
      <c r="N12" s="15">
        <f t="shared" si="10"/>
        <v>1.5</v>
      </c>
      <c r="O12" s="16">
        <f t="shared" si="11"/>
        <v>2.2173557826083452</v>
      </c>
      <c r="Q12" s="17">
        <f t="shared" si="12"/>
        <v>0.5</v>
      </c>
      <c r="R12" s="18">
        <f t="shared" si="13"/>
        <v>0.35777472107017561</v>
      </c>
      <c r="S12" s="18">
        <f t="shared" si="14"/>
        <v>0.4</v>
      </c>
      <c r="T12" s="19">
        <f t="shared" si="15"/>
        <v>0.31081424236808813</v>
      </c>
      <c r="V12" s="41" t="str">
        <f>IF(B12&lt;3,"",SKEW('Rater 1'!B12, 'Rater 6'!B12, 'Rater 2'!B12, 'Rater 3'!B12,'Rater 4'!B12,'Rater 5'!B12))</f>
        <v/>
      </c>
      <c r="W12" s="20" t="str">
        <f>IF(C12&lt;3,"",SKEW('Rater 1'!C12, 'Rater 6'!C12, 'Rater 2'!C12, 'Rater 3'!C12,'Rater 4'!C12,'Rater 5'!C12))</f>
        <v/>
      </c>
      <c r="X12" s="20" t="str">
        <f>IF(D12&lt;3,"",SKEW('Rater 1'!D12, 'Rater 6'!D12, 'Rater 2'!D12, 'Rater 3'!D12,'Rater 4'!D12,'Rater 5'!D12))</f>
        <v/>
      </c>
      <c r="Y12" s="42" t="str">
        <f>IF(E12&lt;3,"",SKEW('Rater 1'!E12, 'Rater 6'!E12, 'Rater 2'!E12, 'Rater 3'!E12,'Rater 4'!E12,'Rater 5'!E12))</f>
        <v/>
      </c>
    </row>
    <row r="13" spans="1:25" x14ac:dyDescent="0.2">
      <c r="A13" s="4" t="s">
        <v>7</v>
      </c>
      <c r="B13" s="13">
        <f>_xlfn.STDEV.P('Rater 1'!B13, 'Rater 6'!B13, 'Rater 2'!B13, 'Rater 3'!B13,'Rater 4'!B13,'Rater 5'!B13)</f>
        <v>1.4907119849998598</v>
      </c>
      <c r="C13" s="13">
        <f>_xlfn.STDEV.P('Rater 1'!C13, 'Rater 6'!C13, 'Rater 2'!C13, 'Rater 3'!C13,'Rater 4'!C13,'Rater 5'!C13)</f>
        <v>2.4776781245530843</v>
      </c>
      <c r="D13" s="13">
        <f>_xlfn.STDEV.P('Rater 1'!E13, 'Rater 6'!E13, 'Rater 2'!E13, 'Rater 3'!E13,'Rater 4'!E13,'Rater 5'!E13)</f>
        <v>2.9439202887759488</v>
      </c>
      <c r="E13" s="39">
        <f>_xlfn.STDEV.P('Rater 1'!G13, 'Rater 6'!G13, 'Rater 2'!G13, 'Rater 3'!G13,'Rater 4'!G13,'Rater 5'!G13)</f>
        <v>1.3743685418725535</v>
      </c>
      <c r="G13" s="14">
        <f t="shared" si="4"/>
        <v>1.4907119849998598</v>
      </c>
      <c r="H13" s="15">
        <f t="shared" si="5"/>
        <v>2.4776781245530843</v>
      </c>
      <c r="I13" s="15">
        <f t="shared" si="6"/>
        <v>2.9439202887759488</v>
      </c>
      <c r="J13" s="16">
        <f t="shared" si="7"/>
        <v>1.3743685418725535</v>
      </c>
      <c r="L13" s="14">
        <f t="shared" si="8"/>
        <v>1.4907119849998598</v>
      </c>
      <c r="M13" s="15">
        <f t="shared" si="9"/>
        <v>2.4776781245530843</v>
      </c>
      <c r="N13" s="15">
        <f t="shared" si="10"/>
        <v>2.9439202887759488</v>
      </c>
      <c r="O13" s="16">
        <f t="shared" si="11"/>
        <v>1.3743685418725535</v>
      </c>
      <c r="Q13" s="17">
        <f t="shared" si="12"/>
        <v>0.40149162409079442</v>
      </c>
      <c r="R13" s="18">
        <f t="shared" si="13"/>
        <v>0.28754817558870827</v>
      </c>
      <c r="S13" s="18">
        <f t="shared" si="14"/>
        <v>0.25355482027512377</v>
      </c>
      <c r="T13" s="19">
        <f t="shared" si="15"/>
        <v>0.42116460960662272</v>
      </c>
      <c r="V13" s="41" t="str">
        <f>IF(B13&lt;3,"",SKEW('Rater 1'!B13, 'Rater 6'!B13, 'Rater 2'!B13, 'Rater 3'!B13,'Rater 4'!B13,'Rater 5'!B13))</f>
        <v/>
      </c>
      <c r="W13" s="20" t="str">
        <f>IF(C13&lt;3,"",SKEW('Rater 1'!C13, 'Rater 6'!C13, 'Rater 2'!C13, 'Rater 3'!C13,'Rater 4'!C13,'Rater 5'!C13))</f>
        <v/>
      </c>
      <c r="X13" s="20" t="str">
        <f>IF(D13&lt;3,"",SKEW('Rater 1'!D13, 'Rater 6'!D13, 'Rater 2'!D13, 'Rater 3'!D13,'Rater 4'!D13,'Rater 5'!D13))</f>
        <v/>
      </c>
      <c r="Y13" s="42" t="str">
        <f>IF(E13&lt;3,"",SKEW('Rater 1'!E13, 'Rater 6'!E13, 'Rater 2'!E13, 'Rater 3'!E13,'Rater 4'!E13,'Rater 5'!E13))</f>
        <v/>
      </c>
    </row>
    <row r="14" spans="1:25" x14ac:dyDescent="0.2">
      <c r="A14" s="4" t="s">
        <v>4</v>
      </c>
      <c r="B14" s="13">
        <f>_xlfn.STDEV.P('Rater 1'!B14, 'Rater 6'!B14, 'Rater 2'!B14, 'Rater 3'!B14,'Rater 4'!B14,'Rater 5'!B14)</f>
        <v>1.8856180831641267</v>
      </c>
      <c r="C14" s="13">
        <f>_xlfn.STDEV.P('Rater 1'!C14, 'Rater 6'!C14, 'Rater 2'!C14, 'Rater 3'!C14,'Rater 4'!C14,'Rater 5'!C14)</f>
        <v>3.7155828016013257</v>
      </c>
      <c r="D14" s="13">
        <f>_xlfn.STDEV.P('Rater 1'!E14, 'Rater 6'!E14, 'Rater 2'!E14, 'Rater 3'!E14,'Rater 4'!E14,'Rater 5'!E14)</f>
        <v>1.6329931618554521</v>
      </c>
      <c r="E14" s="39">
        <f>_xlfn.STDEV.P('Rater 1'!G14, 'Rater 6'!G14, 'Rater 2'!G14, 'Rater 3'!G14,'Rater 4'!G14,'Rater 5'!G14)</f>
        <v>1.3437096247164249</v>
      </c>
      <c r="G14" s="14">
        <f t="shared" si="4"/>
        <v>1.8856180831641267</v>
      </c>
      <c r="H14" s="15">
        <f t="shared" si="5"/>
        <v>3.7155828016013257</v>
      </c>
      <c r="I14" s="15">
        <f t="shared" si="6"/>
        <v>1.6329931618554521</v>
      </c>
      <c r="J14" s="16">
        <f t="shared" si="7"/>
        <v>1.3437096247164249</v>
      </c>
      <c r="L14" s="14">
        <f t="shared" si="8"/>
        <v>1.8856180831641267</v>
      </c>
      <c r="M14" s="15">
        <f t="shared" si="9"/>
        <v>3.7155828016013257</v>
      </c>
      <c r="N14" s="15">
        <f t="shared" si="10"/>
        <v>1.6329931618554521</v>
      </c>
      <c r="O14" s="16">
        <f t="shared" si="11"/>
        <v>1.3437096247164249</v>
      </c>
      <c r="Q14" s="17">
        <f t="shared" si="12"/>
        <v>0.34654620645552786</v>
      </c>
      <c r="R14" s="18">
        <f t="shared" si="13"/>
        <v>0.2120628652009712</v>
      </c>
      <c r="S14" s="18">
        <f t="shared" si="14"/>
        <v>0.37979589711327122</v>
      </c>
      <c r="T14" s="19">
        <f t="shared" si="15"/>
        <v>0.42667401688935513</v>
      </c>
      <c r="V14" s="41" t="str">
        <f>IF(B14&lt;3,"",SKEW('Rater 1'!B14, 'Rater 6'!B14, 'Rater 2'!B14, 'Rater 3'!B14,'Rater 4'!B14,'Rater 5'!B14))</f>
        <v/>
      </c>
      <c r="W14" s="20">
        <f>IF(C14&lt;3,"",SKEW('Rater 1'!C14, 'Rater 6'!C14, 'Rater 2'!C14, 'Rater 3'!C14,'Rater 4'!C14,'Rater 5'!C14))</f>
        <v>1.0341599729850453</v>
      </c>
      <c r="X14" s="20" t="str">
        <f>IF(D14&lt;3,"",SKEW('Rater 1'!D14, 'Rater 6'!D14, 'Rater 2'!D14, 'Rater 3'!D14,'Rater 4'!D14,'Rater 5'!D14))</f>
        <v/>
      </c>
      <c r="Y14" s="42" t="str">
        <f>IF(E14&lt;3,"",SKEW('Rater 1'!E14, 'Rater 6'!E14, 'Rater 2'!E14, 'Rater 3'!E14,'Rater 4'!E14,'Rater 5'!E14))</f>
        <v/>
      </c>
    </row>
    <row r="15" spans="1:25" x14ac:dyDescent="0.2">
      <c r="A15" s="4" t="s">
        <v>26</v>
      </c>
      <c r="B15" s="13">
        <f>_xlfn.STDEV.P('Rater 1'!B15, 'Rater 6'!B15, 'Rater 2'!B15, 'Rater 3'!B15,'Rater 4'!B15,'Rater 5'!B15)</f>
        <v>0.94280904158206336</v>
      </c>
      <c r="C15" s="13">
        <f>_xlfn.STDEV.P('Rater 1'!C15, 'Rater 6'!C15, 'Rater 2'!C15, 'Rater 3'!C15,'Rater 4'!C15,'Rater 5'!C15)</f>
        <v>2.3570226039551585</v>
      </c>
      <c r="D15" s="13">
        <f>_xlfn.STDEV.P('Rater 1'!E15, 'Rater 6'!E15, 'Rater 2'!E15, 'Rater 3'!E15,'Rater 4'!E15,'Rater 5'!E15)</f>
        <v>0.68718427093627688</v>
      </c>
      <c r="E15" s="39">
        <f>_xlfn.STDEV.P('Rater 1'!G15, 'Rater 6'!G15, 'Rater 2'!G15, 'Rater 3'!G15,'Rater 4'!G15,'Rater 5'!G15)</f>
        <v>2.4494897427831779</v>
      </c>
      <c r="G15" s="14">
        <f t="shared" si="4"/>
        <v>0.94280904158206336</v>
      </c>
      <c r="H15" s="15">
        <f t="shared" si="5"/>
        <v>2.3570226039551585</v>
      </c>
      <c r="I15" s="15">
        <f t="shared" si="6"/>
        <v>0.68718427093627688</v>
      </c>
      <c r="J15" s="16">
        <f t="shared" si="7"/>
        <v>2.4494897427831779</v>
      </c>
      <c r="L15" s="14">
        <f t="shared" si="8"/>
        <v>0.94280904158206336</v>
      </c>
      <c r="M15" s="15">
        <f t="shared" si="9"/>
        <v>2.3570226039551585</v>
      </c>
      <c r="N15" s="15">
        <f t="shared" si="10"/>
        <v>0.68718427093627688</v>
      </c>
      <c r="O15" s="16">
        <f t="shared" si="11"/>
        <v>2.4494897427831779</v>
      </c>
      <c r="Q15" s="17">
        <f t="shared" si="12"/>
        <v>0.51471862576142968</v>
      </c>
      <c r="R15" s="18">
        <f t="shared" si="13"/>
        <v>0.29788301062430306</v>
      </c>
      <c r="S15" s="18">
        <f t="shared" si="14"/>
        <v>0.59270348664705452</v>
      </c>
      <c r="T15" s="19">
        <f t="shared" si="15"/>
        <v>0.28989794855663564</v>
      </c>
      <c r="V15" s="41" t="str">
        <f>IF(B15&lt;3,"",SKEW('Rater 1'!B15, 'Rater 6'!B15, 'Rater 2'!B15, 'Rater 3'!B15,'Rater 4'!B15,'Rater 5'!B15))</f>
        <v/>
      </c>
      <c r="W15" s="20" t="str">
        <f>IF(C15&lt;3,"",SKEW('Rater 1'!C15, 'Rater 6'!C15, 'Rater 2'!C15, 'Rater 3'!C15,'Rater 4'!C15,'Rater 5'!C15))</f>
        <v/>
      </c>
      <c r="X15" s="20" t="str">
        <f>IF(D15&lt;3,"",SKEW('Rater 1'!D15, 'Rater 6'!D15, 'Rater 2'!D15, 'Rater 3'!D15,'Rater 4'!D15,'Rater 5'!D15))</f>
        <v/>
      </c>
      <c r="Y15" s="42" t="str">
        <f>IF(E15&lt;3,"",SKEW('Rater 1'!E15, 'Rater 6'!E15, 'Rater 2'!E15, 'Rater 3'!E15,'Rater 4'!E15,'Rater 5'!E15))</f>
        <v/>
      </c>
    </row>
    <row r="16" spans="1:25" x14ac:dyDescent="0.2">
      <c r="A16" s="4" t="s">
        <v>31</v>
      </c>
      <c r="B16" s="13">
        <f>_xlfn.STDEV.P('Rater 1'!B16, 'Rater 6'!B16, 'Rater 2'!B16, 'Rater 3'!B16,'Rater 4'!B16,'Rater 5'!B16)</f>
        <v>2.3094010767585029</v>
      </c>
      <c r="C16" s="13">
        <f>_xlfn.STDEV.P('Rater 1'!C16, 'Rater 6'!C16, 'Rater 2'!C16, 'Rater 3'!C16,'Rater 4'!C16,'Rater 5'!C16)</f>
        <v>2.5</v>
      </c>
      <c r="D16" s="13">
        <f>_xlfn.STDEV.P('Rater 1'!E16, 'Rater 6'!E16, 'Rater 2'!E16, 'Rater 3'!E16,'Rater 4'!E16,'Rater 5'!E16)</f>
        <v>2.7487370837451071</v>
      </c>
      <c r="E16" s="39">
        <f>_xlfn.STDEV.P('Rater 1'!G16, 'Rater 6'!G16, 'Rater 2'!G16, 'Rater 3'!G16,'Rater 4'!G16,'Rater 5'!G16)</f>
        <v>0.47140452079103168</v>
      </c>
      <c r="G16" s="14">
        <f t="shared" si="4"/>
        <v>2.3094010767585029</v>
      </c>
      <c r="H16" s="15">
        <f t="shared" si="5"/>
        <v>2.5</v>
      </c>
      <c r="I16" s="15">
        <f t="shared" si="6"/>
        <v>2.7487370837451071</v>
      </c>
      <c r="J16" s="16">
        <f t="shared" si="7"/>
        <v>0.47140452079103168</v>
      </c>
      <c r="L16" s="14">
        <f t="shared" si="8"/>
        <v>2.3094010767585029</v>
      </c>
      <c r="M16" s="15">
        <f t="shared" si="9"/>
        <v>2.5</v>
      </c>
      <c r="N16" s="15">
        <f t="shared" si="10"/>
        <v>2.7487370837451071</v>
      </c>
      <c r="O16" s="16">
        <f t="shared" si="11"/>
        <v>0.47140452079103168</v>
      </c>
      <c r="Q16" s="17">
        <f t="shared" si="12"/>
        <v>0.30216947925196225</v>
      </c>
      <c r="R16" s="18">
        <f t="shared" si="13"/>
        <v>0.2857142857142857</v>
      </c>
      <c r="S16" s="18">
        <f t="shared" si="14"/>
        <v>0.26675650430010106</v>
      </c>
      <c r="T16" s="19">
        <f t="shared" si="15"/>
        <v>0.67962275898295921</v>
      </c>
      <c r="V16" s="41" t="str">
        <f>IF(B16&lt;3,"",SKEW('Rater 1'!B16, 'Rater 6'!B16, 'Rater 2'!B16, 'Rater 3'!B16,'Rater 4'!B16,'Rater 5'!B16))</f>
        <v/>
      </c>
      <c r="W16" s="20" t="str">
        <f>IF(C16&lt;3,"",SKEW('Rater 1'!C16, 'Rater 6'!C16, 'Rater 2'!C16, 'Rater 3'!C16,'Rater 4'!C16,'Rater 5'!C16))</f>
        <v/>
      </c>
      <c r="X16" s="20" t="str">
        <f>IF(D16&lt;3,"",SKEW('Rater 1'!D16, 'Rater 6'!D16, 'Rater 2'!D16, 'Rater 3'!D16,'Rater 4'!D16,'Rater 5'!D16))</f>
        <v/>
      </c>
      <c r="Y16" s="42" t="str">
        <f>IF(E16&lt;3,"",SKEW('Rater 1'!E16, 'Rater 6'!E16, 'Rater 2'!E16, 'Rater 3'!E16,'Rater 4'!E16,'Rater 5'!E16))</f>
        <v/>
      </c>
    </row>
    <row r="17" spans="1:25" x14ac:dyDescent="0.2">
      <c r="A17" s="4" t="s">
        <v>8</v>
      </c>
      <c r="B17" s="13">
        <f>_xlfn.STDEV.P('Rater 1'!B17, 'Rater 6'!B17, 'Rater 2'!B17, 'Rater 3'!B17,'Rater 4'!B17,'Rater 5'!B17)</f>
        <v>2.9249881291307074</v>
      </c>
      <c r="C17" s="13">
        <f>_xlfn.STDEV.P('Rater 1'!C17, 'Rater 6'!C17, 'Rater 2'!C17, 'Rater 3'!C17,'Rater 4'!C17,'Rater 5'!C17)</f>
        <v>0.37267799624996495</v>
      </c>
      <c r="D17" s="13">
        <f>_xlfn.STDEV.P('Rater 1'!E17, 'Rater 6'!E17, 'Rater 2'!E17, 'Rater 3'!E17,'Rater 4'!E17,'Rater 5'!E17)</f>
        <v>2.2852182001336816</v>
      </c>
      <c r="E17" s="39">
        <f>_xlfn.STDEV.P('Rater 1'!G17, 'Rater 6'!G17, 'Rater 2'!G17, 'Rater 3'!G17,'Rater 4'!G17,'Rater 5'!G17)</f>
        <v>1.7950549357115013</v>
      </c>
      <c r="G17" s="14">
        <f t="shared" si="4"/>
        <v>2.9249881291307074</v>
      </c>
      <c r="H17" s="15">
        <f t="shared" si="5"/>
        <v>0.37267799624996495</v>
      </c>
      <c r="I17" s="15">
        <f t="shared" si="6"/>
        <v>2.2852182001336816</v>
      </c>
      <c r="J17" s="16">
        <f t="shared" si="7"/>
        <v>1.7950549357115013</v>
      </c>
      <c r="L17" s="14">
        <f t="shared" si="8"/>
        <v>2.9249881291307074</v>
      </c>
      <c r="M17" s="15">
        <f t="shared" si="9"/>
        <v>0.37267799624996495</v>
      </c>
      <c r="N17" s="15">
        <f t="shared" si="10"/>
        <v>2.2852182001336816</v>
      </c>
      <c r="O17" s="16">
        <f t="shared" si="11"/>
        <v>1.7950549357115013</v>
      </c>
      <c r="Q17" s="17">
        <f t="shared" si="12"/>
        <v>0.25477784062024067</v>
      </c>
      <c r="R17" s="18">
        <f t="shared" si="13"/>
        <v>0.72850297209681492</v>
      </c>
      <c r="S17" s="18">
        <f t="shared" si="14"/>
        <v>0.30439378424218766</v>
      </c>
      <c r="T17" s="19">
        <f t="shared" si="15"/>
        <v>0.35777472107017561</v>
      </c>
      <c r="V17" s="41" t="str">
        <f>IF(B17&lt;3,"",SKEW('Rater 1'!B17, 'Rater 6'!B17, 'Rater 2'!B17, 'Rater 3'!B17,'Rater 4'!B17,'Rater 5'!B17))</f>
        <v/>
      </c>
      <c r="W17" s="20" t="str">
        <f>IF(C17&lt;3,"",SKEW('Rater 1'!C17, 'Rater 6'!C17, 'Rater 2'!C17, 'Rater 3'!C17,'Rater 4'!C17,'Rater 5'!C17))</f>
        <v/>
      </c>
      <c r="X17" s="20" t="str">
        <f>IF(D17&lt;3,"",SKEW('Rater 1'!D17, 'Rater 6'!D17, 'Rater 2'!D17, 'Rater 3'!D17,'Rater 4'!D17,'Rater 5'!D17))</f>
        <v/>
      </c>
      <c r="Y17" s="42" t="str">
        <f>IF(E17&lt;3,"",SKEW('Rater 1'!E17, 'Rater 6'!E17, 'Rater 2'!E17, 'Rater 3'!E17,'Rater 4'!E17,'Rater 5'!E17))</f>
        <v/>
      </c>
    </row>
    <row r="18" spans="1:25" x14ac:dyDescent="0.2">
      <c r="A18" s="4" t="s">
        <v>27</v>
      </c>
      <c r="B18" s="13">
        <f>_xlfn.STDEV.P('Rater 1'!B18, 'Rater 6'!B18, 'Rater 2'!B18, 'Rater 3'!B18,'Rater 4'!B18,'Rater 5'!B18)</f>
        <v>1.3743685418725535</v>
      </c>
      <c r="C18" s="13">
        <f>_xlfn.STDEV.P('Rater 1'!C18, 'Rater 6'!C18, 'Rater 2'!C18, 'Rater 3'!C18,'Rater 4'!C18,'Rater 5'!C18)</f>
        <v>1.7950549357115013</v>
      </c>
      <c r="D18" s="13">
        <f>_xlfn.STDEV.P('Rater 1'!E18, 'Rater 6'!E18, 'Rater 2'!E18, 'Rater 3'!E18,'Rater 4'!E18,'Rater 5'!E18)</f>
        <v>1.5723301886761007</v>
      </c>
      <c r="E18" s="39">
        <f>_xlfn.STDEV.P('Rater 1'!G18, 'Rater 6'!G18, 'Rater 2'!G18, 'Rater 3'!G18,'Rater 4'!G18,'Rater 5'!G18)</f>
        <v>1.6749792701868149</v>
      </c>
      <c r="G18" s="14">
        <f t="shared" si="4"/>
        <v>1.3743685418725535</v>
      </c>
      <c r="H18" s="15">
        <f t="shared" si="5"/>
        <v>1.7950549357115013</v>
      </c>
      <c r="I18" s="15">
        <f t="shared" si="6"/>
        <v>1.5723301886761007</v>
      </c>
      <c r="J18" s="16">
        <f t="shared" si="7"/>
        <v>1.6749792701868149</v>
      </c>
      <c r="L18" s="14">
        <f t="shared" si="8"/>
        <v>1.3743685418725535</v>
      </c>
      <c r="M18" s="15">
        <f t="shared" si="9"/>
        <v>1.7950549357115013</v>
      </c>
      <c r="N18" s="15">
        <f t="shared" si="10"/>
        <v>1.5723301886761007</v>
      </c>
      <c r="O18" s="16">
        <f t="shared" si="11"/>
        <v>1.6749792701868149</v>
      </c>
      <c r="Q18" s="17">
        <f t="shared" si="12"/>
        <v>0.42116460960662272</v>
      </c>
      <c r="R18" s="18">
        <f t="shared" si="13"/>
        <v>0.35777472107017561</v>
      </c>
      <c r="S18" s="18">
        <f t="shared" si="14"/>
        <v>0.38875258098754006</v>
      </c>
      <c r="T18" s="19">
        <f t="shared" si="15"/>
        <v>0.37383467271885146</v>
      </c>
      <c r="V18" s="41" t="str">
        <f>IF(B18&lt;3,"",SKEW('Rater 1'!B18, 'Rater 6'!B18, 'Rater 2'!B18, 'Rater 3'!B18,'Rater 4'!B18,'Rater 5'!B18))</f>
        <v/>
      </c>
      <c r="W18" s="20" t="str">
        <f>IF(C18&lt;3,"",SKEW('Rater 1'!C18, 'Rater 6'!C18, 'Rater 2'!C18, 'Rater 3'!C18,'Rater 4'!C18,'Rater 5'!C18))</f>
        <v/>
      </c>
      <c r="X18" s="20" t="str">
        <f>IF(D18&lt;3,"",SKEW('Rater 1'!D18, 'Rater 6'!D18, 'Rater 2'!D18, 'Rater 3'!D18,'Rater 4'!D18,'Rater 5'!D18))</f>
        <v/>
      </c>
      <c r="Y18" s="42" t="str">
        <f>IF(E18&lt;3,"",SKEW('Rater 1'!E18, 'Rater 6'!E18, 'Rater 2'!E18, 'Rater 3'!E18,'Rater 4'!E18,'Rater 5'!E18))</f>
        <v/>
      </c>
    </row>
    <row r="19" spans="1:25" x14ac:dyDescent="0.2">
      <c r="A19" s="4" t="s">
        <v>21</v>
      </c>
      <c r="B19" s="13">
        <f>_xlfn.STDEV.P('Rater 1'!B19, 'Rater 6'!B19, 'Rater 2'!B19, 'Rater 3'!B19,'Rater 4'!B19,'Rater 5'!B19)</f>
        <v>2.1343747458109497</v>
      </c>
      <c r="C19" s="13">
        <f>_xlfn.STDEV.P('Rater 1'!C19, 'Rater 6'!C19, 'Rater 2'!C19, 'Rater 3'!C19,'Rater 4'!C19,'Rater 5'!C19)</f>
        <v>1.5986105077709065</v>
      </c>
      <c r="D19" s="13">
        <f>_xlfn.STDEV.P('Rater 1'!E19, 'Rater 6'!E19, 'Rater 2'!E19, 'Rater 3'!E19,'Rater 4'!E19,'Rater 5'!E19)</f>
        <v>1.3743685418725535</v>
      </c>
      <c r="E19" s="39">
        <f>_xlfn.STDEV.P('Rater 1'!G19, 'Rater 6'!G19, 'Rater 2'!G19, 'Rater 3'!G19,'Rater 4'!G19,'Rater 5'!G19)</f>
        <v>2.3392781412697001</v>
      </c>
      <c r="G19" s="14">
        <f t="shared" si="4"/>
        <v>2.1343747458109497</v>
      </c>
      <c r="H19" s="15">
        <f t="shared" si="5"/>
        <v>1.5986105077709065</v>
      </c>
      <c r="I19" s="15">
        <f t="shared" si="6"/>
        <v>1.3743685418725535</v>
      </c>
      <c r="J19" s="16">
        <f t="shared" si="7"/>
        <v>2.3392781412697001</v>
      </c>
      <c r="L19" s="14">
        <f t="shared" si="8"/>
        <v>2.1343747458109497</v>
      </c>
      <c r="M19" s="15">
        <f t="shared" si="9"/>
        <v>1.5986105077709065</v>
      </c>
      <c r="N19" s="15">
        <f t="shared" si="10"/>
        <v>1.3743685418725535</v>
      </c>
      <c r="O19" s="16">
        <f t="shared" si="11"/>
        <v>2.3392781412697001</v>
      </c>
      <c r="Q19" s="17">
        <f t="shared" si="12"/>
        <v>0.31904289725932955</v>
      </c>
      <c r="R19" s="18">
        <f t="shared" si="13"/>
        <v>0.38482104070986844</v>
      </c>
      <c r="S19" s="18">
        <f t="shared" si="14"/>
        <v>0.42116460960662272</v>
      </c>
      <c r="T19" s="19">
        <f t="shared" si="15"/>
        <v>0.29946591978701365</v>
      </c>
      <c r="V19" s="41" t="str">
        <f>IF(B19&lt;3,"",SKEW('Rater 1'!B19, 'Rater 6'!B19, 'Rater 2'!B19, 'Rater 3'!B19,'Rater 4'!B19,'Rater 5'!B19))</f>
        <v/>
      </c>
      <c r="W19" s="20" t="str">
        <f>IF(C19&lt;3,"",SKEW('Rater 1'!C19, 'Rater 6'!C19, 'Rater 2'!C19, 'Rater 3'!C19,'Rater 4'!C19,'Rater 5'!C19))</f>
        <v/>
      </c>
      <c r="X19" s="20" t="str">
        <f>IF(D19&lt;3,"",SKEW('Rater 1'!D19, 'Rater 6'!D19, 'Rater 2'!D19, 'Rater 3'!D19,'Rater 4'!D19,'Rater 5'!D19))</f>
        <v/>
      </c>
      <c r="Y19" s="42" t="str">
        <f>IF(E19&lt;3,"",SKEW('Rater 1'!E19, 'Rater 6'!E19, 'Rater 2'!E19, 'Rater 3'!E19,'Rater 4'!E19,'Rater 5'!E19))</f>
        <v/>
      </c>
    </row>
    <row r="20" spans="1:25" x14ac:dyDescent="0.2">
      <c r="A20" s="4" t="s">
        <v>5</v>
      </c>
      <c r="B20" s="13">
        <f>_xlfn.STDEV.P('Rater 1'!B20, 'Rater 6'!B20, 'Rater 2'!B20, 'Rater 3'!B20,'Rater 4'!B20,'Rater 5'!B20)</f>
        <v>2.6874192494328497</v>
      </c>
      <c r="C20" s="13">
        <f>_xlfn.STDEV.P('Rater 1'!C20, 'Rater 6'!C20, 'Rater 2'!C20, 'Rater 3'!C20,'Rater 4'!C20,'Rater 5'!C20)</f>
        <v>3.0776975521032313</v>
      </c>
      <c r="D20" s="13">
        <f>_xlfn.STDEV.P('Rater 1'!E20, 'Rater 6'!E20, 'Rater 2'!E20, 'Rater 3'!E20,'Rater 4'!E20,'Rater 5'!E20)</f>
        <v>0.89752746785575066</v>
      </c>
      <c r="E20" s="39">
        <f>_xlfn.STDEV.P('Rater 1'!G20, 'Rater 6'!G20, 'Rater 2'!G20, 'Rater 3'!G20,'Rater 4'!G20,'Rater 5'!G20)</f>
        <v>2.7487370837451071</v>
      </c>
      <c r="G20" s="14">
        <f t="shared" si="4"/>
        <v>2.6874192494328497</v>
      </c>
      <c r="H20" s="15">
        <f t="shared" si="5"/>
        <v>3.0776975521032313</v>
      </c>
      <c r="I20" s="15">
        <f t="shared" si="6"/>
        <v>0.89752746785575066</v>
      </c>
      <c r="J20" s="16">
        <f t="shared" si="7"/>
        <v>2.7487370837451071</v>
      </c>
      <c r="L20" s="14">
        <f t="shared" si="8"/>
        <v>2.6874192494328497</v>
      </c>
      <c r="M20" s="15">
        <f t="shared" si="9"/>
        <v>3.0776975521032313</v>
      </c>
      <c r="N20" s="15">
        <f t="shared" si="10"/>
        <v>0.89752746785575066</v>
      </c>
      <c r="O20" s="16">
        <f t="shared" si="11"/>
        <v>2.7487370837451071</v>
      </c>
      <c r="Q20" s="17">
        <f t="shared" si="12"/>
        <v>0.27119237937313662</v>
      </c>
      <c r="R20" s="18">
        <f t="shared" si="13"/>
        <v>0.2452364323793978</v>
      </c>
      <c r="S20" s="18">
        <f t="shared" si="14"/>
        <v>0.5270015938847108</v>
      </c>
      <c r="T20" s="19">
        <f t="shared" si="15"/>
        <v>0.26675650430010106</v>
      </c>
      <c r="V20" s="41" t="str">
        <f>IF(B20&lt;3,"",SKEW('Rater 1'!B20, 'Rater 6'!B20, 'Rater 2'!B20, 'Rater 3'!B20,'Rater 4'!B20,'Rater 5'!B20))</f>
        <v/>
      </c>
      <c r="W20" s="20">
        <f>IF(C20&lt;3,"",SKEW('Rater 1'!C20, 'Rater 6'!C20, 'Rater 2'!C20, 'Rater 3'!C20,'Rater 4'!C20,'Rater 5'!C20))</f>
        <v>1.0063809743241467</v>
      </c>
      <c r="X20" s="20" t="str">
        <f>IF(D20&lt;3,"",SKEW('Rater 1'!D20, 'Rater 6'!D20, 'Rater 2'!D20, 'Rater 3'!D20,'Rater 4'!D20,'Rater 5'!D20))</f>
        <v/>
      </c>
      <c r="Y20" s="42" t="str">
        <f>IF(E20&lt;3,"",SKEW('Rater 1'!E20, 'Rater 6'!E20, 'Rater 2'!E20, 'Rater 3'!E20,'Rater 4'!E20,'Rater 5'!E20))</f>
        <v/>
      </c>
    </row>
    <row r="21" spans="1:25" x14ac:dyDescent="0.2">
      <c r="A21" s="4" t="s">
        <v>17</v>
      </c>
      <c r="B21" s="13">
        <f>_xlfn.STDEV.P('Rater 1'!B21, 'Rater 6'!B21, 'Rater 2'!B21, 'Rater 3'!B21,'Rater 4'!B21,'Rater 5'!B21)</f>
        <v>2</v>
      </c>
      <c r="C21" s="13">
        <f>_xlfn.STDEV.P('Rater 1'!C21, 'Rater 6'!C21, 'Rater 2'!C21, 'Rater 3'!C21,'Rater 4'!C21,'Rater 5'!C21)</f>
        <v>1.8929694486000912</v>
      </c>
      <c r="D21" s="13">
        <f>_xlfn.STDEV.P('Rater 1'!E21, 'Rater 6'!E21, 'Rater 2'!E21, 'Rater 3'!E21,'Rater 4'!E21,'Rater 5'!E21)</f>
        <v>1.5723301886761007</v>
      </c>
      <c r="E21" s="39">
        <f>_xlfn.STDEV.P('Rater 1'!G21, 'Rater 6'!G21, 'Rater 2'!G21, 'Rater 3'!G21,'Rater 4'!G21,'Rater 5'!G21)</f>
        <v>2.3629078131263039</v>
      </c>
      <c r="G21" s="14">
        <f t="shared" si="4"/>
        <v>2</v>
      </c>
      <c r="H21" s="15">
        <f t="shared" si="5"/>
        <v>1.8929694486000912</v>
      </c>
      <c r="I21" s="15">
        <f t="shared" si="6"/>
        <v>1.5723301886761007</v>
      </c>
      <c r="J21" s="16">
        <f t="shared" si="7"/>
        <v>2.3629078131263039</v>
      </c>
      <c r="L21" s="14">
        <f t="shared" si="8"/>
        <v>2</v>
      </c>
      <c r="M21" s="15">
        <f t="shared" si="9"/>
        <v>1.8929694486000912</v>
      </c>
      <c r="N21" s="15">
        <f t="shared" si="10"/>
        <v>1.5723301886761007</v>
      </c>
      <c r="O21" s="16">
        <f t="shared" si="11"/>
        <v>2.3629078131263039</v>
      </c>
      <c r="Q21" s="17">
        <f t="shared" si="12"/>
        <v>0.33333333333333331</v>
      </c>
      <c r="R21" s="18">
        <f t="shared" si="13"/>
        <v>0.34566559300648692</v>
      </c>
      <c r="S21" s="18">
        <f t="shared" si="14"/>
        <v>0.38875258098754006</v>
      </c>
      <c r="T21" s="19">
        <f t="shared" si="15"/>
        <v>0.29736170468210277</v>
      </c>
      <c r="V21" s="41" t="str">
        <f>IF(B21&lt;3,"",SKEW('Rater 1'!B21, 'Rater 6'!B21, 'Rater 2'!B21, 'Rater 3'!B21,'Rater 4'!B21,'Rater 5'!B21))</f>
        <v/>
      </c>
      <c r="W21" s="20" t="str">
        <f>IF(C21&lt;3,"",SKEW('Rater 1'!C21, 'Rater 6'!C21, 'Rater 2'!C21, 'Rater 3'!C21,'Rater 4'!C21,'Rater 5'!C21))</f>
        <v/>
      </c>
      <c r="X21" s="20" t="str">
        <f>IF(D21&lt;3,"",SKEW('Rater 1'!D21, 'Rater 6'!D21, 'Rater 2'!D21, 'Rater 3'!D21,'Rater 4'!D21,'Rater 5'!D21))</f>
        <v/>
      </c>
      <c r="Y21" s="42" t="str">
        <f>IF(E21&lt;3,"",SKEW('Rater 1'!E21, 'Rater 6'!E21, 'Rater 2'!E21, 'Rater 3'!E21,'Rater 4'!E21,'Rater 5'!E21))</f>
        <v/>
      </c>
    </row>
    <row r="22" spans="1:25" x14ac:dyDescent="0.2">
      <c r="A22" s="12" t="s">
        <v>10</v>
      </c>
      <c r="B22" s="13">
        <f>_xlfn.STDEV.P('Rater 1'!B22, 'Rater 6'!B22, 'Rater 2'!B22, 'Rater 3'!B22,'Rater 4'!B22,'Rater 5'!B22)</f>
        <v>1.6329931618554521</v>
      </c>
      <c r="C22" s="13">
        <f>_xlfn.STDEV.P('Rater 1'!C22, 'Rater 6'!C22, 'Rater 2'!C22, 'Rater 3'!C22,'Rater 4'!C22,'Rater 5'!C22)</f>
        <v>1.4142135623730951</v>
      </c>
      <c r="D22" s="13">
        <f>_xlfn.STDEV.P('Rater 1'!E22, 'Rater 6'!E22, 'Rater 2'!E22, 'Rater 3'!E22,'Rater 4'!E22,'Rater 5'!E22)</f>
        <v>1.8257418583505538</v>
      </c>
      <c r="E22" s="39">
        <f>_xlfn.STDEV.P('Rater 1'!G22, 'Rater 6'!G22, 'Rater 2'!G22, 'Rater 3'!G22,'Rater 4'!G22,'Rater 5'!G22)</f>
        <v>3.2998316455372216</v>
      </c>
      <c r="G22" s="14">
        <f t="shared" si="4"/>
        <v>1.6329931618554521</v>
      </c>
      <c r="H22" s="15">
        <f t="shared" si="5"/>
        <v>1.4142135623730951</v>
      </c>
      <c r="I22" s="15">
        <f t="shared" si="6"/>
        <v>1.8257418583505538</v>
      </c>
      <c r="J22" s="16">
        <f t="shared" si="7"/>
        <v>3.2998316455372216</v>
      </c>
      <c r="L22" s="14">
        <f t="shared" si="8"/>
        <v>1.6329931618554521</v>
      </c>
      <c r="M22" s="15">
        <f t="shared" si="9"/>
        <v>1.4142135623730951</v>
      </c>
      <c r="N22" s="15">
        <f t="shared" si="10"/>
        <v>1.8257418583505538</v>
      </c>
      <c r="O22" s="16">
        <f t="shared" si="11"/>
        <v>3.2998316455372216</v>
      </c>
      <c r="Q22" s="17">
        <f t="shared" si="12"/>
        <v>0.37979589711327122</v>
      </c>
      <c r="R22" s="18">
        <f t="shared" si="13"/>
        <v>0.41421356237309509</v>
      </c>
      <c r="S22" s="18">
        <f t="shared" si="14"/>
        <v>0.35388936786452296</v>
      </c>
      <c r="T22" s="19">
        <f t="shared" si="15"/>
        <v>0.23256724505432583</v>
      </c>
      <c r="V22" s="41" t="str">
        <f>IF(B22&lt;3,"",SKEW('Rater 1'!B22, 'Rater 6'!B22, 'Rater 2'!B22, 'Rater 3'!B22,'Rater 4'!B22,'Rater 5'!B22))</f>
        <v/>
      </c>
      <c r="W22" s="20" t="str">
        <f>IF(C22&lt;3,"",SKEW('Rater 1'!C22, 'Rater 6'!C22, 'Rater 2'!C22, 'Rater 3'!C22,'Rater 4'!C22,'Rater 5'!C22))</f>
        <v/>
      </c>
      <c r="X22" s="20" t="str">
        <f>IF(D22&lt;3,"",SKEW('Rater 1'!D22, 'Rater 6'!D22, 'Rater 2'!D22, 'Rater 3'!D22,'Rater 4'!D22,'Rater 5'!D22))</f>
        <v/>
      </c>
      <c r="Y22" s="42">
        <f>IF(E22&lt;3,"",SKEW('Rater 1'!E22, 'Rater 6'!E22, 'Rater 2'!E22, 'Rater 3'!E22,'Rater 4'!E22,'Rater 5'!E22))</f>
        <v>2.25</v>
      </c>
    </row>
    <row r="23" spans="1:25" x14ac:dyDescent="0.2">
      <c r="A23" s="4" t="s">
        <v>11</v>
      </c>
      <c r="B23" s="13">
        <f>_xlfn.STDEV.P('Rater 1'!B23, 'Rater 6'!B23, 'Rater 2'!B23, 'Rater 3'!B23,'Rater 4'!B23,'Rater 5'!B23)</f>
        <v>3.0550504633038935</v>
      </c>
      <c r="C23" s="13">
        <f>_xlfn.STDEV.P('Rater 1'!C23, 'Rater 6'!C23, 'Rater 2'!C23, 'Rater 3'!C23,'Rater 4'!C23,'Rater 5'!C23)</f>
        <v>1.0671873729054748</v>
      </c>
      <c r="D23" s="13">
        <f>_xlfn.STDEV.P('Rater 1'!E23, 'Rater 6'!E23, 'Rater 2'!E23, 'Rater 3'!E23,'Rater 4'!E23,'Rater 5'!E23)</f>
        <v>0.89752746785575066</v>
      </c>
      <c r="E23" s="39">
        <f>_xlfn.STDEV.P('Rater 1'!G23, 'Rater 6'!G23, 'Rater 2'!G23, 'Rater 3'!G23,'Rater 4'!G23,'Rater 5'!G23)</f>
        <v>2</v>
      </c>
      <c r="G23" s="14">
        <f t="shared" si="4"/>
        <v>3.0550504633038935</v>
      </c>
      <c r="H23" s="15">
        <f t="shared" si="5"/>
        <v>1.0671873729054748</v>
      </c>
      <c r="I23" s="15">
        <f t="shared" si="6"/>
        <v>0.89752746785575066</v>
      </c>
      <c r="J23" s="16">
        <f t="shared" si="7"/>
        <v>2</v>
      </c>
      <c r="L23" s="14">
        <f t="shared" si="8"/>
        <v>3.0550504633038935</v>
      </c>
      <c r="M23" s="15">
        <f t="shared" si="9"/>
        <v>1.0671873729054748</v>
      </c>
      <c r="N23" s="15">
        <f t="shared" si="10"/>
        <v>0.89752746785575066</v>
      </c>
      <c r="O23" s="16">
        <f t="shared" si="11"/>
        <v>2</v>
      </c>
      <c r="Q23" s="17">
        <f t="shared" si="12"/>
        <v>0.2466060555964672</v>
      </c>
      <c r="R23" s="18">
        <f t="shared" si="13"/>
        <v>0.48374908491941837</v>
      </c>
      <c r="S23" s="18">
        <f t="shared" si="14"/>
        <v>0.5270015938847108</v>
      </c>
      <c r="T23" s="19">
        <f t="shared" si="15"/>
        <v>0.33333333333333331</v>
      </c>
      <c r="V23" s="41">
        <f>IF(B23&lt;3,"",SKEW('Rater 1'!B23, 'Rater 6'!B23, 'Rater 2'!B23, 'Rater 3'!B23,'Rater 4'!B23,'Rater 5'!B23))</f>
        <v>0.38418062442891221</v>
      </c>
      <c r="W23" s="20" t="str">
        <f>IF(C23&lt;3,"",SKEW('Rater 1'!C23, 'Rater 6'!C23, 'Rater 2'!C23, 'Rater 3'!C23,'Rater 4'!C23,'Rater 5'!C23))</f>
        <v/>
      </c>
      <c r="X23" s="20" t="str">
        <f>IF(D23&lt;3,"",SKEW('Rater 1'!D23, 'Rater 6'!D23, 'Rater 2'!D23, 'Rater 3'!D23,'Rater 4'!D23,'Rater 5'!D23))</f>
        <v/>
      </c>
      <c r="Y23" s="42" t="str">
        <f>IF(E23&lt;3,"",SKEW('Rater 1'!E23, 'Rater 6'!E23, 'Rater 2'!E23, 'Rater 3'!E23,'Rater 4'!E23,'Rater 5'!E23))</f>
        <v/>
      </c>
    </row>
    <row r="24" spans="1:25" x14ac:dyDescent="0.2">
      <c r="B24" s="21"/>
      <c r="C24" s="22"/>
      <c r="D24" s="22"/>
      <c r="E24" s="23"/>
      <c r="G24" s="21"/>
      <c r="H24" s="22"/>
      <c r="I24" s="22"/>
      <c r="J24" s="23"/>
      <c r="L24" s="21"/>
      <c r="M24" s="22"/>
      <c r="N24" s="22"/>
      <c r="O24" s="23"/>
      <c r="Q24" s="21"/>
      <c r="R24" s="22"/>
      <c r="S24" s="22"/>
      <c r="T24" s="23"/>
      <c r="V24" s="43"/>
      <c r="W24" s="24"/>
      <c r="X24" s="24"/>
      <c r="Y24" s="44"/>
    </row>
    <row r="25" spans="1:25" ht="12" thickBot="1" x14ac:dyDescent="0.25">
      <c r="B25" s="25" t="s">
        <v>24</v>
      </c>
      <c r="C25" s="26"/>
      <c r="D25" s="26"/>
      <c r="E25" s="27"/>
      <c r="G25" s="25" t="s">
        <v>13</v>
      </c>
      <c r="H25" s="26"/>
      <c r="I25" s="26"/>
      <c r="J25" s="27"/>
      <c r="L25" s="25" t="s">
        <v>12</v>
      </c>
      <c r="M25" s="26"/>
      <c r="N25" s="26"/>
      <c r="O25" s="27"/>
      <c r="Q25" s="25" t="s">
        <v>14</v>
      </c>
      <c r="R25" s="26"/>
      <c r="S25" s="26"/>
      <c r="T25" s="27"/>
      <c r="V25" s="25" t="s">
        <v>25</v>
      </c>
      <c r="W25" s="26"/>
      <c r="X25" s="26"/>
      <c r="Y25" s="27"/>
    </row>
    <row r="28" spans="1:25" x14ac:dyDescent="0.2">
      <c r="A28" s="2" t="s">
        <v>15</v>
      </c>
      <c r="C28" s="2" t="s">
        <v>18</v>
      </c>
      <c r="D28" s="18">
        <f>AVERAGE('Rater 1'!D24, 'Rater 6'!D24, 'Rater 2'!D24, 'Rater 3'!D24,'Rater 4'!D24,'Rater 5'!D24)</f>
        <v>362.5</v>
      </c>
    </row>
    <row r="29" spans="1:25" x14ac:dyDescent="0.2">
      <c r="C29" s="2" t="s">
        <v>19</v>
      </c>
      <c r="D29" s="18">
        <f>AVERAGE('Rater 1'!F24, 'Rater 6'!F24, 'Rater 2'!F24, 'Rater 3'!F24,'Rater 4'!F24,'Rater 5'!F24)</f>
        <v>632.16666666666663</v>
      </c>
    </row>
    <row r="30" spans="1:25" x14ac:dyDescent="0.2">
      <c r="C30" s="2" t="s">
        <v>20</v>
      </c>
      <c r="D30" s="18">
        <f>AVERAGE('Rater 1'!H24, 'Rater 6'!H24, 'Rater 2'!H24, 'Rater 3'!H24,'Rater 4'!H24,'Rater 5'!H24)</f>
        <v>516.66666666666663</v>
      </c>
    </row>
    <row r="31" spans="1:25" x14ac:dyDescent="0.2">
      <c r="D31" s="28"/>
    </row>
    <row r="32" spans="1:25" x14ac:dyDescent="0.2">
      <c r="A32" s="2" t="s">
        <v>32</v>
      </c>
      <c r="C32" s="2" t="s">
        <v>18</v>
      </c>
      <c r="D32" s="28">
        <f>SKEW('Rater 1'!D24, 'Rater 6'!D24, 'Rater 2'!D24, 'Rater 3'!D24,'Rater 4'!D24,'Rater 5'!D24)</f>
        <v>0.75535790250381096</v>
      </c>
    </row>
    <row r="33" spans="3:4" x14ac:dyDescent="0.2">
      <c r="C33" s="2" t="s">
        <v>19</v>
      </c>
      <c r="D33" s="28">
        <f>SKEW('Rater 1'!F24, 'Rater 6'!F24, 'Rater 2'!F24, 'Rater 3'!F24,'Rater 4'!F24,'Rater 5'!F24)</f>
        <v>1.4837942204203007</v>
      </c>
    </row>
    <row r="34" spans="3:4" x14ac:dyDescent="0.2">
      <c r="C34" s="2" t="s">
        <v>20</v>
      </c>
      <c r="D34" s="28">
        <f>SKEW('Rater 1'!H24, 'Rater 6'!H24, 'Rater 2'!H24, 'Rater 3'!H24,'Rater 4'!H24,'Rater 5'!H24)</f>
        <v>-0.38144051952012387</v>
      </c>
    </row>
  </sheetData>
  <conditionalFormatting sqref="B5:E23">
    <cfRule type="dataBar" priority="9">
      <dataBar showValue="0">
        <cfvo type="min"/>
        <cfvo type="num" val="10"/>
        <color theme="1" tint="0.34998626667073579"/>
      </dataBar>
      <extLst>
        <ext xmlns:x14="http://schemas.microsoft.com/office/spreadsheetml/2009/9/main" uri="{B025F937-C7B1-47D3-B67F-A62EFF666E3E}">
          <x14:id>{2B964655-14EC-4A09-8C77-85D6E075C025}</x14:id>
        </ext>
      </extLst>
    </cfRule>
  </conditionalFormatting>
  <conditionalFormatting sqref="G5:J23">
    <cfRule type="colorScale" priority="8">
      <colorScale>
        <cfvo type="min"/>
        <cfvo type="max"/>
        <color theme="0"/>
        <color rgb="FFFF0000"/>
      </colorScale>
    </cfRule>
  </conditionalFormatting>
  <conditionalFormatting sqref="Q5:T23">
    <cfRule type="colorScale" priority="7">
      <colorScale>
        <cfvo type="min"/>
        <cfvo type="max"/>
        <color theme="5" tint="0.79998168889431442"/>
        <color theme="6" tint="-0.499984740745262"/>
      </colorScale>
    </cfRule>
  </conditionalFormatting>
  <conditionalFormatting sqref="D28:D30">
    <cfRule type="top10" dxfId="0" priority="4" rank="1"/>
  </conditionalFormatting>
  <conditionalFormatting sqref="V5:Y23">
    <cfRule type="iconSet" priority="2">
      <iconSet iconSet="3Arrows" showValue="0">
        <cfvo type="percent" val="0"/>
        <cfvo type="num" val="0"/>
        <cfvo type="num" val="0"/>
      </iconSet>
    </cfRule>
  </conditionalFormatting>
  <conditionalFormatting sqref="D32:D34">
    <cfRule type="iconSet" priority="1">
      <iconSet iconSet="4ArrowsGray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964655-14EC-4A09-8C77-85D6E075C025}">
            <x14:dataBar minLength="0" maxLength="100" gradient="0">
              <x14:cfvo type="autoMin"/>
              <x14:cfvo type="num">
                <xm:f>10</xm:f>
              </x14:cfvo>
              <x14:negativeFillColor rgb="FFFF0000"/>
              <x14:axisColor rgb="FF000000"/>
            </x14:dataBar>
          </x14:cfRule>
          <xm:sqref>B5:E23</xm:sqref>
        </x14:conditionalFormatting>
        <x14:conditionalFormatting xmlns:xm="http://schemas.microsoft.com/office/excel/2006/main">
          <x14:cfRule type="iconSet" priority="6" id="{E39F3AEF-EBF6-4E9B-A7E4-917D42DD1BEF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3</xm:f>
              </x14:cfvo>
              <x14:cfIcon iconSet="4RedToBlack" iconId="1"/>
              <x14:cfIcon iconSet="4RedToBlack" iconId="1"/>
              <x14:cfIcon iconSet="3TrafficLights1" iconId="0"/>
            </x14:iconSet>
          </x14:cfRule>
          <xm:sqref>L5:O23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5" sqref="A5:A23"/>
    </sheetView>
  </sheetViews>
  <sheetFormatPr defaultRowHeight="11.25" x14ac:dyDescent="0.2"/>
  <cols>
    <col min="1" max="1" width="49.7109375" style="2" bestFit="1" customWidth="1"/>
    <col min="2" max="2" width="5.7109375" style="2" bestFit="1" customWidth="1"/>
    <col min="3" max="3" width="5.140625" style="2" bestFit="1" customWidth="1"/>
    <col min="4" max="4" width="7.5703125" style="2" bestFit="1" customWidth="1"/>
    <col min="5" max="5" width="5.140625" style="2" bestFit="1" customWidth="1"/>
    <col min="6" max="6" width="7.5703125" style="2" bestFit="1" customWidth="1"/>
    <col min="7" max="7" width="5.140625" style="2" bestFit="1" customWidth="1"/>
    <col min="8" max="8" width="7.5703125" style="2" bestFit="1" customWidth="1"/>
    <col min="9" max="16384" width="9.140625" style="2"/>
  </cols>
  <sheetData>
    <row r="1" spans="1:8" x14ac:dyDescent="0.2">
      <c r="A1" s="1" t="s">
        <v>23</v>
      </c>
    </row>
    <row r="2" spans="1:8" ht="12" thickBot="1" x14ac:dyDescent="0.25">
      <c r="B2" s="3"/>
      <c r="C2" s="3"/>
      <c r="D2" s="29"/>
      <c r="E2" s="3"/>
      <c r="F2" s="29"/>
      <c r="G2" s="3"/>
      <c r="H2" s="29"/>
    </row>
    <row r="3" spans="1:8" x14ac:dyDescent="0.2">
      <c r="A3" s="11"/>
      <c r="B3" s="4"/>
      <c r="C3" s="45" t="s">
        <v>18</v>
      </c>
      <c r="D3" s="46"/>
      <c r="E3" s="45" t="s">
        <v>19</v>
      </c>
      <c r="F3" s="46"/>
      <c r="G3" s="45" t="s">
        <v>20</v>
      </c>
      <c r="H3" s="46"/>
    </row>
    <row r="4" spans="1:8" x14ac:dyDescent="0.2">
      <c r="A4" s="11"/>
      <c r="B4" s="4" t="s">
        <v>0</v>
      </c>
      <c r="C4" s="9" t="s">
        <v>1</v>
      </c>
      <c r="D4" s="30" t="s">
        <v>22</v>
      </c>
      <c r="E4" s="9" t="s">
        <v>1</v>
      </c>
      <c r="F4" s="30" t="s">
        <v>22</v>
      </c>
      <c r="G4" s="9" t="s">
        <v>1</v>
      </c>
      <c r="H4" s="30" t="s">
        <v>22</v>
      </c>
    </row>
    <row r="5" spans="1:8" x14ac:dyDescent="0.2">
      <c r="A5" s="12" t="str">
        <f>'VISUAL RESULTS'!$A5</f>
        <v>Enforces process accountability</v>
      </c>
      <c r="B5" s="4">
        <v>2</v>
      </c>
      <c r="C5" s="9">
        <v>2</v>
      </c>
      <c r="D5" s="30">
        <f t="shared" ref="D5:D22" si="0">$B5*C5</f>
        <v>4</v>
      </c>
      <c r="E5" s="9">
        <v>10</v>
      </c>
      <c r="F5" s="30">
        <f t="shared" ref="F5:F23" si="1">$B5*E5</f>
        <v>20</v>
      </c>
      <c r="G5" s="9">
        <v>8</v>
      </c>
      <c r="H5" s="30">
        <f t="shared" ref="H5:H23" si="2">$B5*G5</f>
        <v>16</v>
      </c>
    </row>
    <row r="6" spans="1:8" x14ac:dyDescent="0.2">
      <c r="A6" s="12" t="str">
        <f>'VISUAL RESULTS'!$A6</f>
        <v>Addresses horizontal reporting</v>
      </c>
      <c r="B6" s="4">
        <v>10</v>
      </c>
      <c r="C6" s="9">
        <v>9</v>
      </c>
      <c r="D6" s="30">
        <f t="shared" si="0"/>
        <v>90</v>
      </c>
      <c r="E6" s="9">
        <v>9</v>
      </c>
      <c r="F6" s="30">
        <f t="shared" si="1"/>
        <v>90</v>
      </c>
      <c r="G6" s="9">
        <v>3</v>
      </c>
      <c r="H6" s="30">
        <f t="shared" si="2"/>
        <v>30</v>
      </c>
    </row>
    <row r="7" spans="1:8" x14ac:dyDescent="0.2">
      <c r="A7" s="12" t="str">
        <f>'VISUAL RESULTS'!$A7</f>
        <v>Addresses vertical reporting</v>
      </c>
      <c r="B7" s="4">
        <v>10</v>
      </c>
      <c r="C7" s="9">
        <v>9</v>
      </c>
      <c r="D7" s="30">
        <f t="shared" si="0"/>
        <v>90</v>
      </c>
      <c r="E7" s="9">
        <v>10</v>
      </c>
      <c r="F7" s="30">
        <f t="shared" si="1"/>
        <v>100</v>
      </c>
      <c r="G7" s="9">
        <v>6</v>
      </c>
      <c r="H7" s="30">
        <f t="shared" si="2"/>
        <v>60</v>
      </c>
    </row>
    <row r="8" spans="1:8" x14ac:dyDescent="0.2">
      <c r="A8" s="12" t="str">
        <f>'VISUAL RESULTS'!$A8</f>
        <v>Reinforces standards of practice</v>
      </c>
      <c r="B8" s="4">
        <v>6</v>
      </c>
      <c r="C8" s="9">
        <v>10</v>
      </c>
      <c r="D8" s="30">
        <f t="shared" si="0"/>
        <v>60</v>
      </c>
      <c r="E8" s="9">
        <v>10</v>
      </c>
      <c r="F8" s="30">
        <f t="shared" si="1"/>
        <v>60</v>
      </c>
      <c r="G8" s="9">
        <v>8</v>
      </c>
      <c r="H8" s="30">
        <f t="shared" si="2"/>
        <v>48</v>
      </c>
    </row>
    <row r="9" spans="1:8" x14ac:dyDescent="0.2">
      <c r="A9" s="12" t="str">
        <f>'VISUAL RESULTS'!$A9</f>
        <v>Effectively handles the gathering of local requirements</v>
      </c>
      <c r="B9" s="4">
        <v>10</v>
      </c>
      <c r="C9" s="9">
        <v>3</v>
      </c>
      <c r="D9" s="30">
        <f t="shared" si="0"/>
        <v>30</v>
      </c>
      <c r="E9" s="9">
        <v>5</v>
      </c>
      <c r="F9" s="30">
        <f t="shared" si="1"/>
        <v>50</v>
      </c>
      <c r="G9" s="9">
        <v>3</v>
      </c>
      <c r="H9" s="30">
        <f t="shared" si="2"/>
        <v>30</v>
      </c>
    </row>
    <row r="10" spans="1:8" x14ac:dyDescent="0.2">
      <c r="A10" s="12" t="str">
        <f>'VISUAL RESULTS'!$A10</f>
        <v>Effectively handles the gathering of Enterprise requirements</v>
      </c>
      <c r="B10" s="4">
        <v>10</v>
      </c>
      <c r="C10" s="9">
        <v>4</v>
      </c>
      <c r="D10" s="30">
        <f t="shared" si="0"/>
        <v>40</v>
      </c>
      <c r="E10" s="9">
        <v>10</v>
      </c>
      <c r="F10" s="30">
        <f t="shared" si="1"/>
        <v>100</v>
      </c>
      <c r="G10" s="9">
        <v>5</v>
      </c>
      <c r="H10" s="30">
        <f t="shared" si="2"/>
        <v>50</v>
      </c>
    </row>
    <row r="11" spans="1:8" x14ac:dyDescent="0.2">
      <c r="A11" s="12" t="str">
        <f>'VISUAL RESULTS'!$A11</f>
        <v>Provides project visibility to contract PMO</v>
      </c>
      <c r="B11" s="4">
        <v>6</v>
      </c>
      <c r="C11" s="9">
        <v>8</v>
      </c>
      <c r="D11" s="30">
        <f t="shared" si="0"/>
        <v>48</v>
      </c>
      <c r="E11" s="9">
        <v>9</v>
      </c>
      <c r="F11" s="30">
        <f t="shared" si="1"/>
        <v>54</v>
      </c>
      <c r="G11" s="9">
        <v>7</v>
      </c>
      <c r="H11" s="30">
        <f t="shared" si="2"/>
        <v>42</v>
      </c>
    </row>
    <row r="12" spans="1:8" x14ac:dyDescent="0.2">
      <c r="A12" s="12" t="str">
        <f>'VISUAL RESULTS'!$A12</f>
        <v>Provides project visibility to Gov't PMO</v>
      </c>
      <c r="B12" s="4">
        <v>10</v>
      </c>
      <c r="C12" s="9">
        <v>6</v>
      </c>
      <c r="D12" s="30">
        <f t="shared" si="0"/>
        <v>60</v>
      </c>
      <c r="E12" s="9">
        <v>8</v>
      </c>
      <c r="F12" s="30">
        <f t="shared" si="1"/>
        <v>80</v>
      </c>
      <c r="G12" s="9">
        <v>5</v>
      </c>
      <c r="H12" s="30">
        <f t="shared" si="2"/>
        <v>50</v>
      </c>
    </row>
    <row r="13" spans="1:8" x14ac:dyDescent="0.2">
      <c r="A13" s="12" t="str">
        <f>'VISUAL RESULTS'!$A13</f>
        <v>Provides visiblity to local site leads (gov't and contractor)</v>
      </c>
      <c r="B13" s="4">
        <v>6</v>
      </c>
      <c r="C13" s="9">
        <v>5</v>
      </c>
      <c r="D13" s="30">
        <f t="shared" si="0"/>
        <v>30</v>
      </c>
      <c r="E13" s="9">
        <v>6</v>
      </c>
      <c r="F13" s="30">
        <f t="shared" si="1"/>
        <v>36</v>
      </c>
      <c r="G13" s="9">
        <v>6</v>
      </c>
      <c r="H13" s="30">
        <f t="shared" si="2"/>
        <v>36</v>
      </c>
    </row>
    <row r="14" spans="1:8" x14ac:dyDescent="0.2">
      <c r="A14" s="12" t="str">
        <f>'VISUAL RESULTS'!$A14</f>
        <v>Provides project management oversight for projects</v>
      </c>
      <c r="B14" s="4">
        <v>4</v>
      </c>
      <c r="C14" s="9">
        <v>2</v>
      </c>
      <c r="D14" s="30">
        <f t="shared" si="0"/>
        <v>8</v>
      </c>
      <c r="E14" s="9">
        <v>4</v>
      </c>
      <c r="F14" s="30">
        <f t="shared" si="1"/>
        <v>16</v>
      </c>
      <c r="G14" s="9">
        <v>10</v>
      </c>
      <c r="H14" s="30">
        <f t="shared" si="2"/>
        <v>40</v>
      </c>
    </row>
    <row r="15" spans="1:8" x14ac:dyDescent="0.2">
      <c r="A15" s="12" t="str">
        <f>'VISUAL RESULTS'!$A15</f>
        <v>Provides mechanism to efficiently assign resources</v>
      </c>
      <c r="B15" s="4">
        <v>8</v>
      </c>
      <c r="C15" s="9">
        <v>6</v>
      </c>
      <c r="D15" s="30">
        <f t="shared" si="0"/>
        <v>48</v>
      </c>
      <c r="E15" s="9">
        <v>8</v>
      </c>
      <c r="F15" s="30">
        <f t="shared" si="1"/>
        <v>64</v>
      </c>
      <c r="G15" s="9">
        <v>7</v>
      </c>
      <c r="H15" s="30">
        <f t="shared" si="2"/>
        <v>56</v>
      </c>
    </row>
    <row r="16" spans="1:8" x14ac:dyDescent="0.2">
      <c r="A16" s="12" t="str">
        <f>'VISUAL RESULTS'!$A16</f>
        <v>Enforces requirements management</v>
      </c>
      <c r="B16" s="4">
        <v>10</v>
      </c>
      <c r="C16" s="9">
        <v>2</v>
      </c>
      <c r="D16" s="30">
        <f t="shared" si="0"/>
        <v>20</v>
      </c>
      <c r="E16" s="9">
        <v>10</v>
      </c>
      <c r="F16" s="30">
        <f t="shared" si="1"/>
        <v>100</v>
      </c>
      <c r="G16" s="9">
        <v>6</v>
      </c>
      <c r="H16" s="30">
        <f t="shared" si="2"/>
        <v>60</v>
      </c>
    </row>
    <row r="17" spans="1:8" x14ac:dyDescent="0.2">
      <c r="A17" s="12" t="str">
        <f>'VISUAL RESULTS'!$A17</f>
        <v>Provides specific requirements approval and prioritzation</v>
      </c>
      <c r="B17" s="4">
        <v>10</v>
      </c>
      <c r="C17" s="9">
        <v>1</v>
      </c>
      <c r="D17" s="30">
        <f t="shared" si="0"/>
        <v>10</v>
      </c>
      <c r="E17" s="9">
        <v>8</v>
      </c>
      <c r="F17" s="30">
        <f t="shared" si="1"/>
        <v>80</v>
      </c>
      <c r="G17" s="9">
        <v>5</v>
      </c>
      <c r="H17" s="30">
        <f t="shared" si="2"/>
        <v>50</v>
      </c>
    </row>
    <row r="18" spans="1:8" x14ac:dyDescent="0.2">
      <c r="A18" s="12" t="str">
        <f>'VISUAL RESULTS'!$A18</f>
        <v>Promotes de-confliction of requirements</v>
      </c>
      <c r="B18" s="4">
        <v>8</v>
      </c>
      <c r="C18" s="9">
        <v>3</v>
      </c>
      <c r="D18" s="30">
        <f t="shared" si="0"/>
        <v>24</v>
      </c>
      <c r="E18" s="9">
        <v>9</v>
      </c>
      <c r="F18" s="30">
        <f t="shared" si="1"/>
        <v>72</v>
      </c>
      <c r="G18" s="9">
        <v>4</v>
      </c>
      <c r="H18" s="30">
        <f t="shared" si="2"/>
        <v>32</v>
      </c>
    </row>
    <row r="19" spans="1:8" x14ac:dyDescent="0.2">
      <c r="A19" s="12" t="str">
        <f>'VISUAL RESULTS'!$A19</f>
        <v>Aligns work to Software resources</v>
      </c>
      <c r="B19" s="4">
        <v>4</v>
      </c>
      <c r="C19" s="9">
        <v>5</v>
      </c>
      <c r="D19" s="30">
        <f t="shared" si="0"/>
        <v>20</v>
      </c>
      <c r="E19" s="9">
        <v>8</v>
      </c>
      <c r="F19" s="30">
        <f t="shared" si="1"/>
        <v>32</v>
      </c>
      <c r="G19" s="9">
        <v>4</v>
      </c>
      <c r="H19" s="30">
        <f t="shared" si="2"/>
        <v>16</v>
      </c>
    </row>
    <row r="20" spans="1:8" x14ac:dyDescent="0.2">
      <c r="A20" s="12" t="str">
        <f>'VISUAL RESULTS'!$A20</f>
        <v>Manages and operates resources more efficiently</v>
      </c>
      <c r="B20" s="4">
        <v>4</v>
      </c>
      <c r="C20" s="9">
        <v>7</v>
      </c>
      <c r="D20" s="30">
        <f t="shared" si="0"/>
        <v>28</v>
      </c>
      <c r="E20" s="9">
        <v>7</v>
      </c>
      <c r="F20" s="30">
        <f t="shared" si="1"/>
        <v>28</v>
      </c>
      <c r="G20" s="9">
        <v>7</v>
      </c>
      <c r="H20" s="30">
        <f t="shared" si="2"/>
        <v>28</v>
      </c>
    </row>
    <row r="21" spans="1:8" x14ac:dyDescent="0.2">
      <c r="A21" s="12" t="str">
        <f>'VISUAL RESULTS'!$A21</f>
        <v>Will be supported by local customers</v>
      </c>
      <c r="B21" s="4">
        <v>6</v>
      </c>
      <c r="C21" s="9">
        <v>10</v>
      </c>
      <c r="D21" s="30">
        <f t="shared" si="0"/>
        <v>60</v>
      </c>
      <c r="E21" s="9">
        <v>3</v>
      </c>
      <c r="F21" s="30">
        <f t="shared" si="1"/>
        <v>18</v>
      </c>
      <c r="G21" s="9">
        <v>5</v>
      </c>
      <c r="H21" s="30">
        <f t="shared" si="2"/>
        <v>30</v>
      </c>
    </row>
    <row r="22" spans="1:8" x14ac:dyDescent="0.2">
      <c r="A22" s="12" t="str">
        <f>'VISUAL RESULTS'!$A22</f>
        <v>Development environment is reachable by all resources</v>
      </c>
      <c r="B22" s="4">
        <v>6</v>
      </c>
      <c r="C22" s="9">
        <v>4</v>
      </c>
      <c r="D22" s="30">
        <f t="shared" si="0"/>
        <v>24</v>
      </c>
      <c r="E22" s="9">
        <v>2</v>
      </c>
      <c r="F22" s="30">
        <f t="shared" si="1"/>
        <v>12</v>
      </c>
      <c r="G22" s="9">
        <v>1</v>
      </c>
      <c r="H22" s="30">
        <f t="shared" si="2"/>
        <v>6</v>
      </c>
    </row>
    <row r="23" spans="1:8" x14ac:dyDescent="0.2">
      <c r="A23" s="12" t="str">
        <f>'VISUAL RESULTS'!$A23</f>
        <v>Realign and marshall resources to handle surge</v>
      </c>
      <c r="B23" s="4">
        <v>4</v>
      </c>
      <c r="C23" s="9">
        <v>4</v>
      </c>
      <c r="D23" s="30">
        <f t="shared" ref="D23" si="3">$B23*C23</f>
        <v>16</v>
      </c>
      <c r="E23" s="9">
        <v>8</v>
      </c>
      <c r="F23" s="30">
        <f t="shared" si="1"/>
        <v>32</v>
      </c>
      <c r="G23" s="9">
        <v>3</v>
      </c>
      <c r="H23" s="30">
        <f t="shared" si="2"/>
        <v>12</v>
      </c>
    </row>
    <row r="24" spans="1:8" ht="12" thickBot="1" x14ac:dyDescent="0.25">
      <c r="A24" s="11"/>
      <c r="B24" s="4" t="s">
        <v>1</v>
      </c>
      <c r="C24" s="31"/>
      <c r="D24" s="32">
        <f>SUM(D6:D23)</f>
        <v>706</v>
      </c>
      <c r="E24" s="31"/>
      <c r="F24" s="32">
        <f>SUM(F6:F23)</f>
        <v>1024</v>
      </c>
      <c r="G24" s="31"/>
      <c r="H24" s="32">
        <f>SUM(H6:H23)</f>
        <v>676</v>
      </c>
    </row>
  </sheetData>
  <mergeCells count="3">
    <mergeCell ref="C3:D3"/>
    <mergeCell ref="E3:F3"/>
    <mergeCell ref="G3:H3"/>
  </mergeCells>
  <dataValidations disablePrompts="1" count="2">
    <dataValidation type="list" allowBlank="1" showErrorMessage="1" errorTitle="Please select" error="You must select a value from the list." promptTitle="Please select from list" prompt="You must select a value from the list" sqref="C25:C28">
      <formula1>RequirementLevels</formula1>
    </dataValidation>
    <dataValidation allowBlank="1" showErrorMessage="1" errorTitle="Please select" error="You must select a value from the list." promptTitle="Please select from list" prompt="You must select a value from the list" sqref="C5:C24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5" sqref="A5:A23"/>
    </sheetView>
  </sheetViews>
  <sheetFormatPr defaultRowHeight="11.25" x14ac:dyDescent="0.2"/>
  <cols>
    <col min="1" max="1" width="49.7109375" style="2" bestFit="1" customWidth="1"/>
    <col min="2" max="3" width="5.7109375" style="2" bestFit="1" customWidth="1"/>
    <col min="4" max="4" width="7.5703125" style="2" bestFit="1" customWidth="1"/>
    <col min="5" max="5" width="5.7109375" style="2" bestFit="1" customWidth="1"/>
    <col min="6" max="6" width="7.5703125" style="2" bestFit="1" customWidth="1"/>
    <col min="7" max="7" width="5.7109375" style="2" bestFit="1" customWidth="1"/>
    <col min="8" max="8" width="7.5703125" style="2" bestFit="1" customWidth="1"/>
    <col min="9" max="16384" width="9.140625" style="2"/>
  </cols>
  <sheetData>
    <row r="1" spans="1:8" x14ac:dyDescent="0.2">
      <c r="A1" s="1" t="s">
        <v>23</v>
      </c>
    </row>
    <row r="2" spans="1:8" ht="12" thickBot="1" x14ac:dyDescent="0.25">
      <c r="B2" s="3"/>
      <c r="C2" s="3"/>
      <c r="D2" s="29"/>
      <c r="E2" s="3"/>
      <c r="F2" s="29"/>
      <c r="G2" s="3"/>
      <c r="H2" s="29"/>
    </row>
    <row r="3" spans="1:8" x14ac:dyDescent="0.2">
      <c r="A3" s="11"/>
      <c r="B3" s="4"/>
      <c r="C3" s="45" t="s">
        <v>18</v>
      </c>
      <c r="D3" s="46"/>
      <c r="E3" s="45" t="s">
        <v>19</v>
      </c>
      <c r="F3" s="46"/>
      <c r="G3" s="45" t="s">
        <v>20</v>
      </c>
      <c r="H3" s="46"/>
    </row>
    <row r="4" spans="1:8" x14ac:dyDescent="0.2">
      <c r="A4" s="11"/>
      <c r="B4" s="4" t="s">
        <v>0</v>
      </c>
      <c r="C4" s="9" t="s">
        <v>1</v>
      </c>
      <c r="D4" s="30" t="s">
        <v>22</v>
      </c>
      <c r="E4" s="9" t="s">
        <v>1</v>
      </c>
      <c r="F4" s="30" t="s">
        <v>22</v>
      </c>
      <c r="G4" s="9" t="s">
        <v>1</v>
      </c>
      <c r="H4" s="30" t="s">
        <v>22</v>
      </c>
    </row>
    <row r="5" spans="1:8" x14ac:dyDescent="0.2">
      <c r="A5" s="12" t="str">
        <f>'VISUAL RESULTS'!$A5</f>
        <v>Enforces process accountability</v>
      </c>
      <c r="B5" s="4">
        <v>4</v>
      </c>
      <c r="C5" s="9">
        <v>4</v>
      </c>
      <c r="D5" s="30">
        <f t="shared" ref="D5:D23" si="0">$B5*C5</f>
        <v>16</v>
      </c>
      <c r="E5" s="9">
        <v>5</v>
      </c>
      <c r="F5" s="30">
        <f t="shared" ref="F5:F23" si="1">$B5*E5</f>
        <v>20</v>
      </c>
      <c r="G5" s="9">
        <v>4</v>
      </c>
      <c r="H5" s="30">
        <f t="shared" ref="H5:H23" si="2">$B5*G5</f>
        <v>16</v>
      </c>
    </row>
    <row r="6" spans="1:8" x14ac:dyDescent="0.2">
      <c r="A6" s="12" t="str">
        <f>'VISUAL RESULTS'!$A6</f>
        <v>Addresses horizontal reporting</v>
      </c>
      <c r="B6" s="4">
        <v>8</v>
      </c>
      <c r="C6" s="9">
        <v>8</v>
      </c>
      <c r="D6" s="30">
        <f t="shared" si="0"/>
        <v>64</v>
      </c>
      <c r="E6" s="9">
        <v>8</v>
      </c>
      <c r="F6" s="30">
        <f t="shared" si="1"/>
        <v>64</v>
      </c>
      <c r="G6" s="9">
        <v>1</v>
      </c>
      <c r="H6" s="30">
        <f t="shared" si="2"/>
        <v>8</v>
      </c>
    </row>
    <row r="7" spans="1:8" x14ac:dyDescent="0.2">
      <c r="A7" s="12" t="str">
        <f>'VISUAL RESULTS'!$A7</f>
        <v>Addresses vertical reporting</v>
      </c>
      <c r="B7" s="4">
        <v>10</v>
      </c>
      <c r="C7" s="9">
        <v>2</v>
      </c>
      <c r="D7" s="30">
        <f t="shared" si="0"/>
        <v>20</v>
      </c>
      <c r="E7" s="9">
        <v>4</v>
      </c>
      <c r="F7" s="30">
        <f t="shared" si="1"/>
        <v>40</v>
      </c>
      <c r="G7" s="9">
        <v>5</v>
      </c>
      <c r="H7" s="30">
        <f t="shared" si="2"/>
        <v>50</v>
      </c>
    </row>
    <row r="8" spans="1:8" x14ac:dyDescent="0.2">
      <c r="A8" s="12" t="str">
        <f>'VISUAL RESULTS'!$A8</f>
        <v>Reinforces standards of practice</v>
      </c>
      <c r="B8" s="4">
        <v>2</v>
      </c>
      <c r="C8" s="9">
        <v>6</v>
      </c>
      <c r="D8" s="30">
        <f t="shared" si="0"/>
        <v>12</v>
      </c>
      <c r="E8" s="9">
        <v>2</v>
      </c>
      <c r="F8" s="30">
        <f t="shared" si="1"/>
        <v>4</v>
      </c>
      <c r="G8" s="9">
        <v>8</v>
      </c>
      <c r="H8" s="30">
        <f t="shared" si="2"/>
        <v>16</v>
      </c>
    </row>
    <row r="9" spans="1:8" x14ac:dyDescent="0.2">
      <c r="A9" s="12" t="str">
        <f>'VISUAL RESULTS'!$A9</f>
        <v>Effectively handles the gathering of local requirements</v>
      </c>
      <c r="B9" s="4">
        <v>4</v>
      </c>
      <c r="C9" s="9">
        <v>1</v>
      </c>
      <c r="D9" s="30">
        <f t="shared" si="0"/>
        <v>4</v>
      </c>
      <c r="E9" s="9">
        <v>10</v>
      </c>
      <c r="F9" s="30">
        <f t="shared" si="1"/>
        <v>40</v>
      </c>
      <c r="G9" s="9">
        <v>7</v>
      </c>
      <c r="H9" s="30">
        <f t="shared" si="2"/>
        <v>28</v>
      </c>
    </row>
    <row r="10" spans="1:8" x14ac:dyDescent="0.2">
      <c r="A10" s="12" t="str">
        <f>'VISUAL RESULTS'!$A10</f>
        <v>Effectively handles the gathering of Enterprise requirements</v>
      </c>
      <c r="B10" s="4">
        <v>2</v>
      </c>
      <c r="C10" s="9">
        <v>5</v>
      </c>
      <c r="D10" s="30">
        <f t="shared" si="0"/>
        <v>10</v>
      </c>
      <c r="E10" s="9">
        <v>5</v>
      </c>
      <c r="F10" s="30">
        <f t="shared" si="1"/>
        <v>10</v>
      </c>
      <c r="G10" s="9">
        <v>9</v>
      </c>
      <c r="H10" s="30">
        <f t="shared" si="2"/>
        <v>18</v>
      </c>
    </row>
    <row r="11" spans="1:8" x14ac:dyDescent="0.2">
      <c r="A11" s="12" t="str">
        <f>'VISUAL RESULTS'!$A11</f>
        <v>Provides project visibility to contract PMO</v>
      </c>
      <c r="B11" s="4">
        <v>6</v>
      </c>
      <c r="C11" s="9">
        <v>9</v>
      </c>
      <c r="D11" s="30">
        <f t="shared" si="0"/>
        <v>54</v>
      </c>
      <c r="E11" s="9">
        <v>6</v>
      </c>
      <c r="F11" s="30">
        <f t="shared" si="1"/>
        <v>36</v>
      </c>
      <c r="G11" s="9">
        <v>4</v>
      </c>
      <c r="H11" s="30">
        <f t="shared" si="2"/>
        <v>24</v>
      </c>
    </row>
    <row r="12" spans="1:8" x14ac:dyDescent="0.2">
      <c r="A12" s="12" t="str">
        <f>'VISUAL RESULTS'!$A12</f>
        <v>Provides project visibility to Gov't PMO</v>
      </c>
      <c r="B12" s="4">
        <v>8</v>
      </c>
      <c r="C12" s="9">
        <v>4</v>
      </c>
      <c r="D12" s="30">
        <f t="shared" si="0"/>
        <v>32</v>
      </c>
      <c r="E12" s="9">
        <v>7</v>
      </c>
      <c r="F12" s="30">
        <f t="shared" si="1"/>
        <v>56</v>
      </c>
      <c r="G12" s="9">
        <v>10</v>
      </c>
      <c r="H12" s="30">
        <f t="shared" si="2"/>
        <v>80</v>
      </c>
    </row>
    <row r="13" spans="1:8" x14ac:dyDescent="0.2">
      <c r="A13" s="12" t="str">
        <f>'VISUAL RESULTS'!$A13</f>
        <v>Provides visiblity to local site leads (gov't and contractor)</v>
      </c>
      <c r="B13" s="4">
        <v>10</v>
      </c>
      <c r="C13" s="9">
        <v>6</v>
      </c>
      <c r="D13" s="30">
        <f t="shared" si="0"/>
        <v>60</v>
      </c>
      <c r="E13" s="9">
        <v>10</v>
      </c>
      <c r="F13" s="30">
        <f t="shared" si="1"/>
        <v>100</v>
      </c>
      <c r="G13" s="9">
        <v>5</v>
      </c>
      <c r="H13" s="30">
        <f t="shared" si="2"/>
        <v>50</v>
      </c>
    </row>
    <row r="14" spans="1:8" x14ac:dyDescent="0.2">
      <c r="A14" s="12" t="str">
        <f>'VISUAL RESULTS'!$A14</f>
        <v>Provides project management oversight for projects</v>
      </c>
      <c r="B14" s="4">
        <v>2</v>
      </c>
      <c r="C14" s="9">
        <v>10</v>
      </c>
      <c r="D14" s="30">
        <f t="shared" si="0"/>
        <v>20</v>
      </c>
      <c r="E14" s="9">
        <v>8</v>
      </c>
      <c r="F14" s="30">
        <f t="shared" si="1"/>
        <v>16</v>
      </c>
      <c r="G14" s="9">
        <v>10</v>
      </c>
      <c r="H14" s="30">
        <f t="shared" si="2"/>
        <v>20</v>
      </c>
    </row>
    <row r="15" spans="1:8" x14ac:dyDescent="0.2">
      <c r="A15" s="12" t="str">
        <f>'VISUAL RESULTS'!$A15</f>
        <v>Provides mechanism to efficiently assign resources</v>
      </c>
      <c r="B15" s="4">
        <v>8</v>
      </c>
      <c r="C15" s="9">
        <v>5</v>
      </c>
      <c r="D15" s="30">
        <f t="shared" si="0"/>
        <v>40</v>
      </c>
      <c r="E15" s="9">
        <v>9</v>
      </c>
      <c r="F15" s="30">
        <f t="shared" si="1"/>
        <v>72</v>
      </c>
      <c r="G15" s="9">
        <v>4</v>
      </c>
      <c r="H15" s="30">
        <f t="shared" si="2"/>
        <v>32</v>
      </c>
    </row>
    <row r="16" spans="1:8" x14ac:dyDescent="0.2">
      <c r="A16" s="12" t="str">
        <f>'VISUAL RESULTS'!$A16</f>
        <v>Enforces requirements management</v>
      </c>
      <c r="B16" s="4">
        <v>4</v>
      </c>
      <c r="C16" s="9">
        <v>8</v>
      </c>
      <c r="D16" s="30">
        <f t="shared" si="0"/>
        <v>32</v>
      </c>
      <c r="E16" s="9">
        <v>1</v>
      </c>
      <c r="F16" s="30">
        <f t="shared" si="1"/>
        <v>4</v>
      </c>
      <c r="G16" s="9">
        <v>6</v>
      </c>
      <c r="H16" s="30">
        <f t="shared" si="2"/>
        <v>24</v>
      </c>
    </row>
    <row r="17" spans="1:8" x14ac:dyDescent="0.2">
      <c r="A17" s="12" t="str">
        <f>'VISUAL RESULTS'!$A17</f>
        <v>Provides specific requirements approval and prioritzation</v>
      </c>
      <c r="B17" s="4">
        <v>2</v>
      </c>
      <c r="C17" s="9">
        <v>1</v>
      </c>
      <c r="D17" s="30">
        <f t="shared" si="0"/>
        <v>2</v>
      </c>
      <c r="E17" s="9">
        <v>2</v>
      </c>
      <c r="F17" s="30">
        <f t="shared" si="1"/>
        <v>4</v>
      </c>
      <c r="G17" s="9">
        <v>10</v>
      </c>
      <c r="H17" s="30">
        <f t="shared" si="2"/>
        <v>20</v>
      </c>
    </row>
    <row r="18" spans="1:8" x14ac:dyDescent="0.2">
      <c r="A18" s="12" t="str">
        <f>'VISUAL RESULTS'!$A18</f>
        <v>Promotes de-confliction of requirements</v>
      </c>
      <c r="B18" s="4">
        <v>6</v>
      </c>
      <c r="C18" s="9">
        <v>6</v>
      </c>
      <c r="D18" s="30">
        <f t="shared" si="0"/>
        <v>36</v>
      </c>
      <c r="E18" s="9">
        <v>5</v>
      </c>
      <c r="F18" s="30">
        <f t="shared" si="1"/>
        <v>30</v>
      </c>
      <c r="G18" s="9">
        <v>4</v>
      </c>
      <c r="H18" s="30">
        <f t="shared" si="2"/>
        <v>24</v>
      </c>
    </row>
    <row r="19" spans="1:8" x14ac:dyDescent="0.2">
      <c r="A19" s="12" t="str">
        <f>'VISUAL RESULTS'!$A19</f>
        <v>Aligns work to Software resources</v>
      </c>
      <c r="B19" s="4">
        <v>8</v>
      </c>
      <c r="C19" s="9">
        <v>4</v>
      </c>
      <c r="D19" s="30">
        <f t="shared" si="0"/>
        <v>32</v>
      </c>
      <c r="E19" s="9">
        <v>10</v>
      </c>
      <c r="F19" s="30">
        <f t="shared" si="1"/>
        <v>80</v>
      </c>
      <c r="G19" s="9">
        <v>8</v>
      </c>
      <c r="H19" s="30">
        <f t="shared" si="2"/>
        <v>64</v>
      </c>
    </row>
    <row r="20" spans="1:8" x14ac:dyDescent="0.2">
      <c r="A20" s="12" t="str">
        <f>'VISUAL RESULTS'!$A20</f>
        <v>Manages and operates resources more efficiently</v>
      </c>
      <c r="B20" s="4">
        <v>4</v>
      </c>
      <c r="C20" s="9">
        <v>8</v>
      </c>
      <c r="D20" s="30">
        <f t="shared" si="0"/>
        <v>32</v>
      </c>
      <c r="E20" s="9">
        <v>9</v>
      </c>
      <c r="F20" s="30">
        <f t="shared" si="1"/>
        <v>36</v>
      </c>
      <c r="G20" s="9">
        <v>10</v>
      </c>
      <c r="H20" s="30">
        <f t="shared" si="2"/>
        <v>40</v>
      </c>
    </row>
    <row r="21" spans="1:8" x14ac:dyDescent="0.2">
      <c r="A21" s="12" t="str">
        <f>'VISUAL RESULTS'!$A21</f>
        <v>Will be supported by local customers</v>
      </c>
      <c r="B21" s="4">
        <v>6</v>
      </c>
      <c r="C21" s="9">
        <v>9</v>
      </c>
      <c r="D21" s="30">
        <f t="shared" si="0"/>
        <v>54</v>
      </c>
      <c r="E21" s="9">
        <v>8</v>
      </c>
      <c r="F21" s="30">
        <f t="shared" si="1"/>
        <v>48</v>
      </c>
      <c r="G21" s="9">
        <v>9</v>
      </c>
      <c r="H21" s="30">
        <f t="shared" si="2"/>
        <v>54</v>
      </c>
    </row>
    <row r="22" spans="1:8" x14ac:dyDescent="0.2">
      <c r="A22" s="12" t="str">
        <f>'VISUAL RESULTS'!$A22</f>
        <v>Development environment is reachable by all resources</v>
      </c>
      <c r="B22" s="4">
        <v>8</v>
      </c>
      <c r="C22" s="9">
        <v>4</v>
      </c>
      <c r="D22" s="30">
        <f t="shared" si="0"/>
        <v>32</v>
      </c>
      <c r="E22" s="9">
        <v>6</v>
      </c>
      <c r="F22" s="30">
        <f t="shared" si="1"/>
        <v>48</v>
      </c>
      <c r="G22" s="9">
        <v>10</v>
      </c>
      <c r="H22" s="30">
        <f t="shared" si="2"/>
        <v>80</v>
      </c>
    </row>
    <row r="23" spans="1:8" x14ac:dyDescent="0.2">
      <c r="A23" s="12" t="str">
        <f>'VISUAL RESULTS'!$A23</f>
        <v>Realign and marshall resources to handle surge</v>
      </c>
      <c r="B23" s="4">
        <v>2</v>
      </c>
      <c r="C23" s="9">
        <v>2</v>
      </c>
      <c r="D23" s="30">
        <f t="shared" si="0"/>
        <v>4</v>
      </c>
      <c r="E23" s="9">
        <v>8</v>
      </c>
      <c r="F23" s="30">
        <f t="shared" si="1"/>
        <v>16</v>
      </c>
      <c r="G23" s="9">
        <v>8</v>
      </c>
      <c r="H23" s="30">
        <f t="shared" si="2"/>
        <v>16</v>
      </c>
    </row>
    <row r="24" spans="1:8" ht="12" thickBot="1" x14ac:dyDescent="0.25">
      <c r="A24" s="11"/>
      <c r="B24" s="4" t="s">
        <v>1</v>
      </c>
      <c r="C24" s="31"/>
      <c r="D24" s="32">
        <f>SUM(D6:D23)</f>
        <v>540</v>
      </c>
      <c r="E24" s="31"/>
      <c r="F24" s="32">
        <f>SUM(F6:F23)</f>
        <v>704</v>
      </c>
      <c r="G24" s="31"/>
      <c r="H24" s="32">
        <f>SUM(H6:H23)</f>
        <v>648</v>
      </c>
    </row>
  </sheetData>
  <mergeCells count="3">
    <mergeCell ref="C3:D3"/>
    <mergeCell ref="E3:F3"/>
    <mergeCell ref="G3:H3"/>
  </mergeCells>
  <dataValidations count="1">
    <dataValidation allowBlank="1" showErrorMessage="1" errorTitle="Please select" error="You must select a value from the list." promptTitle="Please select from list" prompt="You must select a value from the list" sqref="C5:C24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5" sqref="A5:A23"/>
    </sheetView>
  </sheetViews>
  <sheetFormatPr defaultRowHeight="11.25" x14ac:dyDescent="0.2"/>
  <cols>
    <col min="1" max="1" width="49.7109375" style="2" bestFit="1" customWidth="1"/>
    <col min="2" max="3" width="5.7109375" style="2" bestFit="1" customWidth="1"/>
    <col min="4" max="4" width="6" style="2" bestFit="1" customWidth="1"/>
    <col min="5" max="5" width="5.7109375" style="2" bestFit="1" customWidth="1"/>
    <col min="6" max="6" width="6" style="2" bestFit="1" customWidth="1"/>
    <col min="7" max="7" width="5.7109375" style="2" bestFit="1" customWidth="1"/>
    <col min="8" max="8" width="6" style="2" bestFit="1" customWidth="1"/>
    <col min="9" max="16384" width="9.140625" style="2"/>
  </cols>
  <sheetData>
    <row r="1" spans="1:8" x14ac:dyDescent="0.2">
      <c r="A1" s="1" t="s">
        <v>23</v>
      </c>
    </row>
    <row r="2" spans="1:8" ht="12" thickBot="1" x14ac:dyDescent="0.25">
      <c r="B2" s="3"/>
      <c r="C2" s="3"/>
      <c r="D2" s="29"/>
      <c r="E2" s="3"/>
      <c r="F2" s="29"/>
      <c r="G2" s="3"/>
      <c r="H2" s="29"/>
    </row>
    <row r="3" spans="1:8" x14ac:dyDescent="0.2">
      <c r="A3" s="11"/>
      <c r="B3" s="4"/>
      <c r="C3" s="45" t="s">
        <v>18</v>
      </c>
      <c r="D3" s="46"/>
      <c r="E3" s="45" t="s">
        <v>19</v>
      </c>
      <c r="F3" s="46"/>
      <c r="G3" s="45" t="s">
        <v>20</v>
      </c>
      <c r="H3" s="46"/>
    </row>
    <row r="4" spans="1:8" x14ac:dyDescent="0.2">
      <c r="A4" s="11"/>
      <c r="B4" s="4" t="s">
        <v>0</v>
      </c>
      <c r="C4" s="9" t="s">
        <v>1</v>
      </c>
      <c r="D4" s="30" t="s">
        <v>22</v>
      </c>
      <c r="E4" s="9" t="s">
        <v>1</v>
      </c>
      <c r="F4" s="30" t="s">
        <v>22</v>
      </c>
      <c r="G4" s="9" t="s">
        <v>1</v>
      </c>
      <c r="H4" s="30" t="s">
        <v>22</v>
      </c>
    </row>
    <row r="5" spans="1:8" x14ac:dyDescent="0.2">
      <c r="A5" s="12" t="str">
        <f>'VISUAL RESULTS'!$A5</f>
        <v>Enforces process accountability</v>
      </c>
      <c r="B5" s="33">
        <v>8</v>
      </c>
      <c r="C5" s="34">
        <v>6</v>
      </c>
      <c r="D5" s="35">
        <v>24</v>
      </c>
      <c r="E5" s="34">
        <v>8</v>
      </c>
      <c r="F5" s="35">
        <v>32</v>
      </c>
      <c r="G5" s="34">
        <v>6</v>
      </c>
      <c r="H5" s="35">
        <v>24</v>
      </c>
    </row>
    <row r="6" spans="1:8" x14ac:dyDescent="0.2">
      <c r="A6" s="12" t="str">
        <f>'VISUAL RESULTS'!$A6</f>
        <v>Addresses horizontal reporting</v>
      </c>
      <c r="B6" s="33">
        <v>8</v>
      </c>
      <c r="C6" s="34">
        <v>7</v>
      </c>
      <c r="D6" s="35">
        <v>28</v>
      </c>
      <c r="E6" s="34">
        <v>7</v>
      </c>
      <c r="F6" s="35">
        <v>28</v>
      </c>
      <c r="G6" s="34">
        <v>5</v>
      </c>
      <c r="H6" s="35">
        <v>20</v>
      </c>
    </row>
    <row r="7" spans="1:8" x14ac:dyDescent="0.2">
      <c r="A7" s="12" t="str">
        <f>'VISUAL RESULTS'!$A7</f>
        <v>Addresses vertical reporting</v>
      </c>
      <c r="B7" s="33">
        <v>8</v>
      </c>
      <c r="C7" s="34">
        <v>8</v>
      </c>
      <c r="D7" s="35">
        <v>32</v>
      </c>
      <c r="E7" s="34">
        <v>7</v>
      </c>
      <c r="F7" s="35">
        <v>28</v>
      </c>
      <c r="G7" s="34">
        <v>7</v>
      </c>
      <c r="H7" s="35">
        <v>28</v>
      </c>
    </row>
    <row r="8" spans="1:8" x14ac:dyDescent="0.2">
      <c r="A8" s="12" t="str">
        <f>'VISUAL RESULTS'!$A8</f>
        <v>Reinforces standards of practice</v>
      </c>
      <c r="B8" s="33">
        <v>6</v>
      </c>
      <c r="C8" s="34">
        <v>4</v>
      </c>
      <c r="D8" s="35">
        <v>12</v>
      </c>
      <c r="E8" s="34">
        <v>8</v>
      </c>
      <c r="F8" s="35">
        <v>24</v>
      </c>
      <c r="G8" s="34">
        <v>8</v>
      </c>
      <c r="H8" s="35">
        <v>24</v>
      </c>
    </row>
    <row r="9" spans="1:8" x14ac:dyDescent="0.2">
      <c r="A9" s="12" t="str">
        <f>'VISUAL RESULTS'!$A9</f>
        <v>Effectively handles the gathering of local requirements</v>
      </c>
      <c r="B9" s="33">
        <v>10</v>
      </c>
      <c r="C9" s="34">
        <v>9</v>
      </c>
      <c r="D9" s="35">
        <v>45</v>
      </c>
      <c r="E9" s="34">
        <v>7</v>
      </c>
      <c r="F9" s="35">
        <v>35</v>
      </c>
      <c r="G9" s="34">
        <v>2</v>
      </c>
      <c r="H9" s="35">
        <v>10</v>
      </c>
    </row>
    <row r="10" spans="1:8" x14ac:dyDescent="0.2">
      <c r="A10" s="12" t="str">
        <f>'VISUAL RESULTS'!$A10</f>
        <v>Effectively handles the gathering of Enterprise requirements</v>
      </c>
      <c r="B10" s="33">
        <v>8</v>
      </c>
      <c r="C10" s="34">
        <v>3</v>
      </c>
      <c r="D10" s="35">
        <v>12</v>
      </c>
      <c r="E10" s="34">
        <v>7</v>
      </c>
      <c r="F10" s="35">
        <v>28</v>
      </c>
      <c r="G10" s="34">
        <v>2</v>
      </c>
      <c r="H10" s="35">
        <v>8</v>
      </c>
    </row>
    <row r="11" spans="1:8" x14ac:dyDescent="0.2">
      <c r="A11" s="12" t="str">
        <f>'VISUAL RESULTS'!$A11</f>
        <v>Provides project visibility to contract PMO</v>
      </c>
      <c r="B11" s="33">
        <v>6</v>
      </c>
      <c r="C11" s="34">
        <v>4</v>
      </c>
      <c r="D11" s="35">
        <v>12</v>
      </c>
      <c r="E11" s="34">
        <v>10</v>
      </c>
      <c r="F11" s="35">
        <v>30</v>
      </c>
      <c r="G11" s="34">
        <v>6</v>
      </c>
      <c r="H11" s="35">
        <v>18</v>
      </c>
    </row>
    <row r="12" spans="1:8" x14ac:dyDescent="0.2">
      <c r="A12" s="12" t="str">
        <f>'VISUAL RESULTS'!$A12</f>
        <v>Provides project visibility to Gov't PMO</v>
      </c>
      <c r="B12" s="33">
        <v>10</v>
      </c>
      <c r="C12" s="34">
        <v>6</v>
      </c>
      <c r="D12" s="35">
        <v>30</v>
      </c>
      <c r="E12" s="34">
        <v>8</v>
      </c>
      <c r="F12" s="35">
        <v>40</v>
      </c>
      <c r="G12" s="34">
        <v>6</v>
      </c>
      <c r="H12" s="35">
        <v>30</v>
      </c>
    </row>
    <row r="13" spans="1:8" x14ac:dyDescent="0.2">
      <c r="A13" s="12" t="str">
        <f>'VISUAL RESULTS'!$A13</f>
        <v>Provides visiblity to local site leads (gov't and contractor)</v>
      </c>
      <c r="B13" s="33">
        <v>8</v>
      </c>
      <c r="C13" s="34">
        <v>8</v>
      </c>
      <c r="D13" s="35">
        <v>32</v>
      </c>
      <c r="E13" s="34">
        <v>6</v>
      </c>
      <c r="F13" s="35">
        <v>24</v>
      </c>
      <c r="G13" s="34">
        <v>6</v>
      </c>
      <c r="H13" s="35">
        <v>24</v>
      </c>
    </row>
    <row r="14" spans="1:8" x14ac:dyDescent="0.2">
      <c r="A14" s="12" t="str">
        <f>'VISUAL RESULTS'!$A14</f>
        <v>Provides project management oversight for projects</v>
      </c>
      <c r="B14" s="33">
        <v>8</v>
      </c>
      <c r="C14" s="34">
        <v>8</v>
      </c>
      <c r="D14" s="35">
        <v>32</v>
      </c>
      <c r="E14" s="34">
        <v>8</v>
      </c>
      <c r="F14" s="35">
        <v>32</v>
      </c>
      <c r="G14" s="34">
        <v>6</v>
      </c>
      <c r="H14" s="35">
        <v>24</v>
      </c>
    </row>
    <row r="15" spans="1:8" x14ac:dyDescent="0.2">
      <c r="A15" s="12" t="str">
        <f>'VISUAL RESULTS'!$A15</f>
        <v>Provides mechanism to efficiently assign resources</v>
      </c>
      <c r="B15" s="33">
        <v>10</v>
      </c>
      <c r="C15" s="34">
        <v>6</v>
      </c>
      <c r="D15" s="35">
        <v>30</v>
      </c>
      <c r="E15" s="34">
        <v>8</v>
      </c>
      <c r="F15" s="35">
        <v>40</v>
      </c>
      <c r="G15" s="34">
        <v>2</v>
      </c>
      <c r="H15" s="35">
        <v>10</v>
      </c>
    </row>
    <row r="16" spans="1:8" x14ac:dyDescent="0.2">
      <c r="A16" s="12" t="str">
        <f>'VISUAL RESULTS'!$A16</f>
        <v>Enforces requirements management</v>
      </c>
      <c r="B16" s="33">
        <v>10</v>
      </c>
      <c r="C16" s="34">
        <v>2</v>
      </c>
      <c r="D16" s="35">
        <v>10</v>
      </c>
      <c r="E16" s="34">
        <v>7</v>
      </c>
      <c r="F16" s="35">
        <v>35</v>
      </c>
      <c r="G16" s="34">
        <v>5</v>
      </c>
      <c r="H16" s="35">
        <v>25</v>
      </c>
    </row>
    <row r="17" spans="1:8" x14ac:dyDescent="0.2">
      <c r="A17" s="12" t="str">
        <f>'VISUAL RESULTS'!$A17</f>
        <v>Provides specific requirements approval and prioritzation</v>
      </c>
      <c r="B17" s="33">
        <v>10</v>
      </c>
      <c r="C17" s="34">
        <v>2</v>
      </c>
      <c r="D17" s="35">
        <v>10</v>
      </c>
      <c r="E17" s="34">
        <v>8</v>
      </c>
      <c r="F17" s="35">
        <v>40</v>
      </c>
      <c r="G17" s="34">
        <v>5</v>
      </c>
      <c r="H17" s="35">
        <v>25</v>
      </c>
    </row>
    <row r="18" spans="1:8" x14ac:dyDescent="0.2">
      <c r="A18" s="12" t="str">
        <f>'VISUAL RESULTS'!$A18</f>
        <v>Promotes de-confliction of requirements</v>
      </c>
      <c r="B18" s="33">
        <v>8</v>
      </c>
      <c r="C18" s="34">
        <v>2</v>
      </c>
      <c r="D18" s="35">
        <v>8</v>
      </c>
      <c r="E18" s="34">
        <v>8</v>
      </c>
      <c r="F18" s="35">
        <v>32</v>
      </c>
      <c r="G18" s="34">
        <v>2</v>
      </c>
      <c r="H18" s="35">
        <v>8</v>
      </c>
    </row>
    <row r="19" spans="1:8" x14ac:dyDescent="0.2">
      <c r="A19" s="12" t="str">
        <f>'VISUAL RESULTS'!$A19</f>
        <v>Aligns work to Software resources</v>
      </c>
      <c r="B19" s="33">
        <v>6</v>
      </c>
      <c r="C19" s="34">
        <v>2</v>
      </c>
      <c r="D19" s="35">
        <v>6</v>
      </c>
      <c r="E19" s="34">
        <v>6</v>
      </c>
      <c r="F19" s="35">
        <v>18</v>
      </c>
      <c r="G19" s="34">
        <v>2</v>
      </c>
      <c r="H19" s="35">
        <v>6</v>
      </c>
    </row>
    <row r="20" spans="1:8" x14ac:dyDescent="0.2">
      <c r="A20" s="12" t="str">
        <f>'VISUAL RESULTS'!$A20</f>
        <v>Manages and operates resources more efficiently</v>
      </c>
      <c r="B20" s="33">
        <v>8</v>
      </c>
      <c r="C20" s="34">
        <v>1</v>
      </c>
      <c r="D20" s="35">
        <v>4</v>
      </c>
      <c r="E20" s="34">
        <v>9</v>
      </c>
      <c r="F20" s="35">
        <v>36</v>
      </c>
      <c r="G20" s="34">
        <v>1</v>
      </c>
      <c r="H20" s="35">
        <v>4</v>
      </c>
    </row>
    <row r="21" spans="1:8" x14ac:dyDescent="0.2">
      <c r="A21" s="12" t="str">
        <f>'VISUAL RESULTS'!$A21</f>
        <v>Will be supported by local customers</v>
      </c>
      <c r="B21" s="33">
        <v>10</v>
      </c>
      <c r="C21" s="34">
        <v>10</v>
      </c>
      <c r="D21" s="35">
        <v>50</v>
      </c>
      <c r="E21" s="34">
        <v>4</v>
      </c>
      <c r="F21" s="35">
        <v>20</v>
      </c>
      <c r="G21" s="34">
        <v>2</v>
      </c>
      <c r="H21" s="35">
        <v>10</v>
      </c>
    </row>
    <row r="22" spans="1:8" x14ac:dyDescent="0.2">
      <c r="A22" s="12" t="str">
        <f>'VISUAL RESULTS'!$A22</f>
        <v>Development environment is reachable by all resources</v>
      </c>
      <c r="B22" s="33">
        <v>8</v>
      </c>
      <c r="C22" s="34">
        <v>1</v>
      </c>
      <c r="D22" s="35">
        <v>4</v>
      </c>
      <c r="E22" s="34">
        <v>1</v>
      </c>
      <c r="F22" s="35">
        <v>4</v>
      </c>
      <c r="G22" s="34">
        <v>1</v>
      </c>
      <c r="H22" s="35">
        <v>4</v>
      </c>
    </row>
    <row r="23" spans="1:8" x14ac:dyDescent="0.2">
      <c r="A23" s="12" t="str">
        <f>'VISUAL RESULTS'!$A23</f>
        <v>Realign and marshall resources to handle surge</v>
      </c>
      <c r="B23" s="33">
        <v>6</v>
      </c>
      <c r="C23" s="34">
        <v>1</v>
      </c>
      <c r="D23" s="35">
        <v>3</v>
      </c>
      <c r="E23" s="34">
        <v>6</v>
      </c>
      <c r="F23" s="35">
        <v>18</v>
      </c>
      <c r="G23" s="34">
        <v>2</v>
      </c>
      <c r="H23" s="35">
        <v>6</v>
      </c>
    </row>
    <row r="24" spans="1:8" ht="12" thickBot="1" x14ac:dyDescent="0.25">
      <c r="A24" s="11"/>
      <c r="B24" s="4" t="s">
        <v>1</v>
      </c>
      <c r="C24" s="31"/>
      <c r="D24" s="32">
        <v>384</v>
      </c>
      <c r="E24" s="31"/>
      <c r="F24" s="32">
        <v>544</v>
      </c>
      <c r="G24" s="31"/>
      <c r="H24" s="32">
        <v>308</v>
      </c>
    </row>
  </sheetData>
  <mergeCells count="3">
    <mergeCell ref="C3:D3"/>
    <mergeCell ref="E3:F3"/>
    <mergeCell ref="G3:H3"/>
  </mergeCells>
  <dataValidations count="1">
    <dataValidation allowBlank="1" showErrorMessage="1" errorTitle="Please select" error="You must select a value from the list." promptTitle="Please select from list" prompt="You must select a value from the list" sqref="C5:C24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5" sqref="A5:A23"/>
    </sheetView>
  </sheetViews>
  <sheetFormatPr defaultRowHeight="11.25" x14ac:dyDescent="0.2"/>
  <cols>
    <col min="1" max="1" width="49.7109375" style="2" bestFit="1" customWidth="1"/>
    <col min="2" max="3" width="5.7109375" style="2" bestFit="1" customWidth="1"/>
    <col min="4" max="4" width="6" style="2" bestFit="1" customWidth="1"/>
    <col min="5" max="5" width="5.7109375" style="2" bestFit="1" customWidth="1"/>
    <col min="6" max="6" width="6" style="2" bestFit="1" customWidth="1"/>
    <col min="7" max="7" width="5.7109375" style="2" bestFit="1" customWidth="1"/>
    <col min="8" max="8" width="6" style="2" bestFit="1" customWidth="1"/>
    <col min="9" max="16384" width="9.140625" style="2"/>
  </cols>
  <sheetData>
    <row r="1" spans="1:8" x14ac:dyDescent="0.2">
      <c r="A1" s="1" t="s">
        <v>23</v>
      </c>
    </row>
    <row r="2" spans="1:8" ht="12" thickBot="1" x14ac:dyDescent="0.25">
      <c r="B2" s="3"/>
      <c r="C2" s="3"/>
      <c r="D2" s="29"/>
      <c r="E2" s="3"/>
      <c r="F2" s="29"/>
      <c r="G2" s="3"/>
      <c r="H2" s="29"/>
    </row>
    <row r="3" spans="1:8" x14ac:dyDescent="0.2">
      <c r="A3" s="11"/>
      <c r="B3" s="4"/>
      <c r="C3" s="45" t="s">
        <v>18</v>
      </c>
      <c r="D3" s="46"/>
      <c r="E3" s="45" t="s">
        <v>19</v>
      </c>
      <c r="F3" s="46"/>
      <c r="G3" s="45" t="s">
        <v>20</v>
      </c>
      <c r="H3" s="46"/>
    </row>
    <row r="4" spans="1:8" x14ac:dyDescent="0.2">
      <c r="A4" s="11"/>
      <c r="B4" s="4" t="s">
        <v>0</v>
      </c>
      <c r="C4" s="9" t="s">
        <v>1</v>
      </c>
      <c r="D4" s="30" t="s">
        <v>22</v>
      </c>
      <c r="E4" s="9" t="s">
        <v>1</v>
      </c>
      <c r="F4" s="30" t="s">
        <v>22</v>
      </c>
      <c r="G4" s="9" t="s">
        <v>1</v>
      </c>
      <c r="H4" s="30" t="s">
        <v>22</v>
      </c>
    </row>
    <row r="5" spans="1:8" x14ac:dyDescent="0.2">
      <c r="A5" s="12" t="str">
        <f>'VISUAL RESULTS'!$A5</f>
        <v>Enforces process accountability</v>
      </c>
      <c r="B5" s="33">
        <v>8</v>
      </c>
      <c r="C5" s="36">
        <v>1</v>
      </c>
      <c r="D5" s="37">
        <v>4</v>
      </c>
      <c r="E5" s="36">
        <v>9</v>
      </c>
      <c r="F5" s="37">
        <v>36</v>
      </c>
      <c r="G5" s="36">
        <v>8</v>
      </c>
      <c r="H5" s="37">
        <v>32</v>
      </c>
    </row>
    <row r="6" spans="1:8" x14ac:dyDescent="0.2">
      <c r="A6" s="12" t="str">
        <f>'VISUAL RESULTS'!$A6</f>
        <v>Addresses horizontal reporting</v>
      </c>
      <c r="B6" s="33">
        <v>8</v>
      </c>
      <c r="C6" s="36">
        <v>7</v>
      </c>
      <c r="D6" s="37">
        <v>28</v>
      </c>
      <c r="E6" s="36">
        <v>1</v>
      </c>
      <c r="F6" s="37">
        <v>4</v>
      </c>
      <c r="G6" s="36">
        <v>1</v>
      </c>
      <c r="H6" s="37">
        <v>4</v>
      </c>
    </row>
    <row r="7" spans="1:8" x14ac:dyDescent="0.2">
      <c r="A7" s="12" t="str">
        <f>'VISUAL RESULTS'!$A7</f>
        <v>Addresses vertical reporting</v>
      </c>
      <c r="B7" s="33">
        <v>4</v>
      </c>
      <c r="C7" s="36">
        <v>7</v>
      </c>
      <c r="D7" s="37">
        <v>14</v>
      </c>
      <c r="E7" s="36">
        <v>10</v>
      </c>
      <c r="F7" s="37">
        <v>20</v>
      </c>
      <c r="G7" s="36">
        <v>8</v>
      </c>
      <c r="H7" s="37">
        <v>16</v>
      </c>
    </row>
    <row r="8" spans="1:8" x14ac:dyDescent="0.2">
      <c r="A8" s="12" t="str">
        <f>'VISUAL RESULTS'!$A8</f>
        <v>Reinforces standards of practice</v>
      </c>
      <c r="B8" s="33">
        <v>6</v>
      </c>
      <c r="C8" s="36">
        <v>4</v>
      </c>
      <c r="D8" s="37">
        <v>12</v>
      </c>
      <c r="E8" s="36">
        <v>7</v>
      </c>
      <c r="F8" s="37">
        <v>21</v>
      </c>
      <c r="G8" s="36">
        <v>6</v>
      </c>
      <c r="H8" s="37">
        <v>18</v>
      </c>
    </row>
    <row r="9" spans="1:8" x14ac:dyDescent="0.2">
      <c r="A9" s="12" t="str">
        <f>'VISUAL RESULTS'!$A9</f>
        <v>Effectively handles the gathering of local requirements</v>
      </c>
      <c r="B9" s="33">
        <v>10</v>
      </c>
      <c r="C9" s="36">
        <v>1</v>
      </c>
      <c r="D9" s="37">
        <v>5</v>
      </c>
      <c r="E9" s="36">
        <v>3</v>
      </c>
      <c r="F9" s="37">
        <v>15</v>
      </c>
      <c r="G9" s="36">
        <v>8</v>
      </c>
      <c r="H9" s="37">
        <v>40</v>
      </c>
    </row>
    <row r="10" spans="1:8" x14ac:dyDescent="0.2">
      <c r="A10" s="12" t="str">
        <f>'VISUAL RESULTS'!$A10</f>
        <v>Effectively handles the gathering of Enterprise requirements</v>
      </c>
      <c r="B10" s="33">
        <v>6</v>
      </c>
      <c r="C10" s="36">
        <v>1</v>
      </c>
      <c r="D10" s="37">
        <v>3</v>
      </c>
      <c r="E10" s="36">
        <v>8</v>
      </c>
      <c r="F10" s="37">
        <v>24</v>
      </c>
      <c r="G10" s="36">
        <v>7</v>
      </c>
      <c r="H10" s="37">
        <v>21</v>
      </c>
    </row>
    <row r="11" spans="1:8" x14ac:dyDescent="0.2">
      <c r="A11" s="12" t="str">
        <f>'VISUAL RESULTS'!$A11</f>
        <v>Provides project visibility to contract PMO</v>
      </c>
      <c r="B11" s="33">
        <v>8</v>
      </c>
      <c r="C11" s="36">
        <v>2</v>
      </c>
      <c r="D11" s="37">
        <v>8</v>
      </c>
      <c r="E11" s="36">
        <v>7</v>
      </c>
      <c r="F11" s="37">
        <v>28</v>
      </c>
      <c r="G11" s="36">
        <v>7</v>
      </c>
      <c r="H11" s="37">
        <v>28</v>
      </c>
    </row>
    <row r="12" spans="1:8" x14ac:dyDescent="0.2">
      <c r="A12" s="12" t="str">
        <f>'VISUAL RESULTS'!$A12</f>
        <v>Provides project visibility to Gov't PMO</v>
      </c>
      <c r="B12" s="33">
        <v>8</v>
      </c>
      <c r="C12" s="36">
        <v>2</v>
      </c>
      <c r="D12" s="37">
        <v>8</v>
      </c>
      <c r="E12" s="36">
        <v>7</v>
      </c>
      <c r="F12" s="37">
        <v>28</v>
      </c>
      <c r="G12" s="36">
        <v>7</v>
      </c>
      <c r="H12" s="37">
        <v>28</v>
      </c>
    </row>
    <row r="13" spans="1:8" x14ac:dyDescent="0.2">
      <c r="A13" s="12" t="str">
        <f>'VISUAL RESULTS'!$A13</f>
        <v>Provides visiblity to local site leads (gov't and contractor)</v>
      </c>
      <c r="B13" s="33">
        <v>10</v>
      </c>
      <c r="C13" s="36">
        <v>2</v>
      </c>
      <c r="D13" s="37">
        <v>10</v>
      </c>
      <c r="E13" s="36">
        <v>2</v>
      </c>
      <c r="F13" s="37">
        <v>10</v>
      </c>
      <c r="G13" s="36">
        <v>5</v>
      </c>
      <c r="H13" s="37">
        <v>25</v>
      </c>
    </row>
    <row r="14" spans="1:8" x14ac:dyDescent="0.2">
      <c r="A14" s="12" t="str">
        <f>'VISUAL RESULTS'!$A14</f>
        <v>Provides project management oversight for projects</v>
      </c>
      <c r="B14" s="33">
        <v>6</v>
      </c>
      <c r="C14" s="36">
        <v>1</v>
      </c>
      <c r="D14" s="37">
        <v>3</v>
      </c>
      <c r="E14" s="36">
        <v>7</v>
      </c>
      <c r="F14" s="37">
        <v>21</v>
      </c>
      <c r="G14" s="36">
        <v>9</v>
      </c>
      <c r="H14" s="37">
        <v>27</v>
      </c>
    </row>
    <row r="15" spans="1:8" x14ac:dyDescent="0.2">
      <c r="A15" s="12" t="str">
        <f>'VISUAL RESULTS'!$A15</f>
        <v>Provides mechanism to efficiently assign resources</v>
      </c>
      <c r="B15" s="33">
        <v>10</v>
      </c>
      <c r="C15" s="36">
        <v>1</v>
      </c>
      <c r="D15" s="37">
        <v>5</v>
      </c>
      <c r="E15" s="36">
        <v>8</v>
      </c>
      <c r="F15" s="37">
        <v>40</v>
      </c>
      <c r="G15" s="36">
        <v>7</v>
      </c>
      <c r="H15" s="37">
        <v>35</v>
      </c>
    </row>
    <row r="16" spans="1:8" x14ac:dyDescent="0.2">
      <c r="A16" s="12" t="str">
        <f>'VISUAL RESULTS'!$A16</f>
        <v>Enforces requirements management</v>
      </c>
      <c r="B16" s="33">
        <v>6</v>
      </c>
      <c r="C16" s="36">
        <v>1</v>
      </c>
      <c r="D16" s="37">
        <v>3</v>
      </c>
      <c r="E16" s="36">
        <v>6</v>
      </c>
      <c r="F16" s="37">
        <v>18</v>
      </c>
      <c r="G16" s="36">
        <v>6</v>
      </c>
      <c r="H16" s="37">
        <v>18</v>
      </c>
    </row>
    <row r="17" spans="1:8" x14ac:dyDescent="0.2">
      <c r="A17" s="12" t="str">
        <f>'VISUAL RESULTS'!$A17</f>
        <v>Provides specific requirements approval and prioritzation</v>
      </c>
      <c r="B17" s="33">
        <v>6</v>
      </c>
      <c r="C17" s="36">
        <v>1</v>
      </c>
      <c r="D17" s="37">
        <v>3</v>
      </c>
      <c r="E17" s="36">
        <v>7</v>
      </c>
      <c r="F17" s="37">
        <v>21</v>
      </c>
      <c r="G17" s="36">
        <v>7</v>
      </c>
      <c r="H17" s="37">
        <v>21</v>
      </c>
    </row>
    <row r="18" spans="1:8" x14ac:dyDescent="0.2">
      <c r="A18" s="12" t="str">
        <f>'VISUAL RESULTS'!$A18</f>
        <v>Promotes de-confliction of requirements</v>
      </c>
      <c r="B18" s="33">
        <v>10</v>
      </c>
      <c r="C18" s="36">
        <v>1</v>
      </c>
      <c r="D18" s="37">
        <v>5</v>
      </c>
      <c r="E18" s="36">
        <v>7</v>
      </c>
      <c r="F18" s="37">
        <v>35</v>
      </c>
      <c r="G18" s="36">
        <v>6</v>
      </c>
      <c r="H18" s="37">
        <v>30</v>
      </c>
    </row>
    <row r="19" spans="1:8" x14ac:dyDescent="0.2">
      <c r="A19" s="12" t="str">
        <f>'VISUAL RESULTS'!$A19</f>
        <v>Aligns work to Software resources</v>
      </c>
      <c r="B19" s="33">
        <v>8</v>
      </c>
      <c r="C19" s="36">
        <v>1</v>
      </c>
      <c r="D19" s="37">
        <v>4</v>
      </c>
      <c r="E19" s="36">
        <v>8</v>
      </c>
      <c r="F19" s="37">
        <v>32</v>
      </c>
      <c r="G19" s="36">
        <v>8</v>
      </c>
      <c r="H19" s="37">
        <v>32</v>
      </c>
    </row>
    <row r="20" spans="1:8" x14ac:dyDescent="0.2">
      <c r="A20" s="12" t="str">
        <f>'VISUAL RESULTS'!$A20</f>
        <v>Manages and operates resources more efficiently</v>
      </c>
      <c r="B20" s="33">
        <v>10</v>
      </c>
      <c r="C20" s="36">
        <v>1</v>
      </c>
      <c r="D20" s="37">
        <v>5</v>
      </c>
      <c r="E20" s="36">
        <v>8</v>
      </c>
      <c r="F20" s="37">
        <v>40</v>
      </c>
      <c r="G20" s="36">
        <v>7</v>
      </c>
      <c r="H20" s="37">
        <v>35</v>
      </c>
    </row>
    <row r="21" spans="1:8" x14ac:dyDescent="0.2">
      <c r="A21" s="12" t="str">
        <f>'VISUAL RESULTS'!$A21</f>
        <v>Will be supported by local customers</v>
      </c>
      <c r="B21" s="33">
        <v>10</v>
      </c>
      <c r="C21" s="36">
        <v>7</v>
      </c>
      <c r="D21" s="37">
        <v>35</v>
      </c>
      <c r="E21" s="36">
        <v>5</v>
      </c>
      <c r="F21" s="37">
        <v>25</v>
      </c>
      <c r="G21" s="36">
        <v>8</v>
      </c>
      <c r="H21" s="37">
        <v>40</v>
      </c>
    </row>
    <row r="22" spans="1:8" x14ac:dyDescent="0.2">
      <c r="A22" s="12" t="str">
        <f>'VISUAL RESULTS'!$A22</f>
        <v>Development environment is reachable by all resources</v>
      </c>
      <c r="B22" s="33">
        <v>10</v>
      </c>
      <c r="C22" s="36">
        <v>1</v>
      </c>
      <c r="D22" s="37">
        <v>5</v>
      </c>
      <c r="E22" s="36">
        <v>1</v>
      </c>
      <c r="F22" s="37">
        <v>5</v>
      </c>
      <c r="G22" s="36">
        <v>1</v>
      </c>
      <c r="H22" s="37">
        <v>5</v>
      </c>
    </row>
    <row r="23" spans="1:8" x14ac:dyDescent="0.2">
      <c r="A23" s="12" t="str">
        <f>'VISUAL RESULTS'!$A23</f>
        <v>Realign and marshall resources to handle surge</v>
      </c>
      <c r="B23" s="33">
        <v>10</v>
      </c>
      <c r="C23" s="36">
        <v>1</v>
      </c>
      <c r="D23" s="37">
        <v>5</v>
      </c>
      <c r="E23" s="36">
        <v>7</v>
      </c>
      <c r="F23" s="37">
        <v>35</v>
      </c>
      <c r="G23" s="36">
        <v>6</v>
      </c>
      <c r="H23" s="37">
        <v>30</v>
      </c>
    </row>
    <row r="24" spans="1:8" ht="12" thickBot="1" x14ac:dyDescent="0.25">
      <c r="A24" s="11"/>
      <c r="B24" s="4" t="s">
        <v>1</v>
      </c>
      <c r="C24" s="31"/>
      <c r="D24" s="32">
        <v>165</v>
      </c>
      <c r="E24" s="31"/>
      <c r="F24" s="32">
        <v>458</v>
      </c>
      <c r="G24" s="31"/>
      <c r="H24" s="32">
        <v>485</v>
      </c>
    </row>
  </sheetData>
  <mergeCells count="3">
    <mergeCell ref="C3:D3"/>
    <mergeCell ref="E3:F3"/>
    <mergeCell ref="G3:H3"/>
  </mergeCells>
  <dataValidations count="1">
    <dataValidation allowBlank="1" showErrorMessage="1" errorTitle="Please select" error="You must select a value from the list." promptTitle="Please select from list" prompt="You must select a value from the list" sqref="C5:C24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5" sqref="A5:A23"/>
    </sheetView>
  </sheetViews>
  <sheetFormatPr defaultRowHeight="11.25" x14ac:dyDescent="0.2"/>
  <cols>
    <col min="1" max="1" width="49.7109375" style="2" bestFit="1" customWidth="1"/>
    <col min="2" max="3" width="5.7109375" style="2" bestFit="1" customWidth="1"/>
    <col min="4" max="4" width="6" style="2" bestFit="1" customWidth="1"/>
    <col min="5" max="5" width="5.7109375" style="2" bestFit="1" customWidth="1"/>
    <col min="6" max="6" width="6" style="2" bestFit="1" customWidth="1"/>
    <col min="7" max="7" width="5.7109375" style="2" bestFit="1" customWidth="1"/>
    <col min="8" max="8" width="6" style="2" bestFit="1" customWidth="1"/>
    <col min="9" max="16384" width="9.140625" style="2"/>
  </cols>
  <sheetData>
    <row r="1" spans="1:8" x14ac:dyDescent="0.2">
      <c r="A1" s="1" t="s">
        <v>23</v>
      </c>
    </row>
    <row r="2" spans="1:8" ht="12" thickBot="1" x14ac:dyDescent="0.25">
      <c r="B2" s="3"/>
      <c r="C2" s="3"/>
      <c r="D2" s="29"/>
      <c r="E2" s="3"/>
      <c r="F2" s="29"/>
      <c r="G2" s="3"/>
      <c r="H2" s="29"/>
    </row>
    <row r="3" spans="1:8" x14ac:dyDescent="0.2">
      <c r="A3" s="11"/>
      <c r="B3" s="4"/>
      <c r="C3" s="45" t="s">
        <v>18</v>
      </c>
      <c r="D3" s="46"/>
      <c r="E3" s="45" t="s">
        <v>19</v>
      </c>
      <c r="F3" s="46"/>
      <c r="G3" s="45" t="s">
        <v>20</v>
      </c>
      <c r="H3" s="46"/>
    </row>
    <row r="4" spans="1:8" x14ac:dyDescent="0.2">
      <c r="A4" s="11"/>
      <c r="B4" s="4" t="s">
        <v>0</v>
      </c>
      <c r="C4" s="9" t="s">
        <v>1</v>
      </c>
      <c r="D4" s="30" t="s">
        <v>22</v>
      </c>
      <c r="E4" s="9" t="s">
        <v>1</v>
      </c>
      <c r="F4" s="30" t="s">
        <v>22</v>
      </c>
      <c r="G4" s="9" t="s">
        <v>1</v>
      </c>
      <c r="H4" s="30" t="s">
        <v>22</v>
      </c>
    </row>
    <row r="5" spans="1:8" x14ac:dyDescent="0.2">
      <c r="A5" s="12" t="str">
        <f>'VISUAL RESULTS'!$A5</f>
        <v>Enforces process accountability</v>
      </c>
      <c r="B5" s="4">
        <v>6</v>
      </c>
      <c r="C5" s="9">
        <v>1</v>
      </c>
      <c r="D5" s="30">
        <v>3</v>
      </c>
      <c r="E5" s="9">
        <v>9</v>
      </c>
      <c r="F5" s="30">
        <v>27</v>
      </c>
      <c r="G5" s="9">
        <v>9</v>
      </c>
      <c r="H5" s="30">
        <v>27</v>
      </c>
    </row>
    <row r="6" spans="1:8" x14ac:dyDescent="0.2">
      <c r="A6" s="12" t="str">
        <f>'VISUAL RESULTS'!$A6</f>
        <v>Addresses horizontal reporting</v>
      </c>
      <c r="B6" s="4">
        <v>8</v>
      </c>
      <c r="C6" s="9">
        <v>6</v>
      </c>
      <c r="D6" s="30">
        <v>24</v>
      </c>
      <c r="E6" s="9">
        <v>2</v>
      </c>
      <c r="F6" s="30">
        <v>8</v>
      </c>
      <c r="G6" s="9">
        <v>2</v>
      </c>
      <c r="H6" s="30">
        <v>8</v>
      </c>
    </row>
    <row r="7" spans="1:8" x14ac:dyDescent="0.2">
      <c r="A7" s="12" t="str">
        <f>'VISUAL RESULTS'!$A7</f>
        <v>Addresses vertical reporting</v>
      </c>
      <c r="B7" s="4">
        <v>8</v>
      </c>
      <c r="C7" s="9">
        <v>6</v>
      </c>
      <c r="D7" s="30">
        <v>24</v>
      </c>
      <c r="E7" s="9">
        <v>9</v>
      </c>
      <c r="F7" s="30">
        <v>36</v>
      </c>
      <c r="G7" s="9">
        <v>8</v>
      </c>
      <c r="H7" s="30">
        <v>32</v>
      </c>
    </row>
    <row r="8" spans="1:8" x14ac:dyDescent="0.2">
      <c r="A8" s="12" t="str">
        <f>'VISUAL RESULTS'!$A8</f>
        <v>Reinforces standards of practice</v>
      </c>
      <c r="B8" s="4">
        <v>6</v>
      </c>
      <c r="C8" s="9">
        <v>4</v>
      </c>
      <c r="D8" s="30">
        <v>12</v>
      </c>
      <c r="E8" s="9">
        <v>8</v>
      </c>
      <c r="F8" s="30">
        <v>24</v>
      </c>
      <c r="G8" s="9">
        <v>7</v>
      </c>
      <c r="H8" s="30">
        <v>21</v>
      </c>
    </row>
    <row r="9" spans="1:8" x14ac:dyDescent="0.2">
      <c r="A9" s="12" t="str">
        <f>'VISUAL RESULTS'!$A9</f>
        <v>Effectively handles the gathering of local requirements</v>
      </c>
      <c r="B9" s="4">
        <v>10</v>
      </c>
      <c r="C9" s="9">
        <v>2</v>
      </c>
      <c r="D9" s="30">
        <v>10</v>
      </c>
      <c r="E9" s="9">
        <v>2</v>
      </c>
      <c r="F9" s="30">
        <v>10</v>
      </c>
      <c r="G9" s="9">
        <v>9</v>
      </c>
      <c r="H9" s="30">
        <v>45</v>
      </c>
    </row>
    <row r="10" spans="1:8" x14ac:dyDescent="0.2">
      <c r="A10" s="12" t="str">
        <f>'VISUAL RESULTS'!$A10</f>
        <v>Effectively handles the gathering of Enterprise requirements</v>
      </c>
      <c r="B10" s="4">
        <v>6</v>
      </c>
      <c r="C10" s="9">
        <v>2</v>
      </c>
      <c r="D10" s="30">
        <v>6</v>
      </c>
      <c r="E10" s="9">
        <v>7</v>
      </c>
      <c r="F10" s="30">
        <v>21</v>
      </c>
      <c r="G10" s="9">
        <v>7</v>
      </c>
      <c r="H10" s="30">
        <v>21</v>
      </c>
    </row>
    <row r="11" spans="1:8" x14ac:dyDescent="0.2">
      <c r="A11" s="12" t="str">
        <f>'VISUAL RESULTS'!$A11</f>
        <v>Provides project visibility to contract PMO</v>
      </c>
      <c r="B11" s="4">
        <v>8</v>
      </c>
      <c r="C11" s="9">
        <v>2</v>
      </c>
      <c r="D11" s="30">
        <v>8</v>
      </c>
      <c r="E11" s="9">
        <v>5</v>
      </c>
      <c r="F11" s="30">
        <v>20</v>
      </c>
      <c r="G11" s="9">
        <v>8</v>
      </c>
      <c r="H11" s="30">
        <v>32</v>
      </c>
    </row>
    <row r="12" spans="1:8" x14ac:dyDescent="0.2">
      <c r="A12" s="12" t="str">
        <f>'VISUAL RESULTS'!$A12</f>
        <v>Provides project visibility to Gov't PMO</v>
      </c>
      <c r="B12" s="4">
        <v>8</v>
      </c>
      <c r="C12" s="9">
        <v>2</v>
      </c>
      <c r="D12" s="30">
        <v>8</v>
      </c>
      <c r="E12" s="9">
        <v>5</v>
      </c>
      <c r="F12" s="30">
        <v>20</v>
      </c>
      <c r="G12" s="9">
        <v>8</v>
      </c>
      <c r="H12" s="30">
        <v>32</v>
      </c>
    </row>
    <row r="13" spans="1:8" x14ac:dyDescent="0.2">
      <c r="A13" s="12" t="str">
        <f>'VISUAL RESULTS'!$A13</f>
        <v>Provides visiblity to local site leads (gov't and contractor)</v>
      </c>
      <c r="B13" s="4">
        <v>10</v>
      </c>
      <c r="C13" s="9">
        <v>2</v>
      </c>
      <c r="D13" s="30">
        <v>10</v>
      </c>
      <c r="E13" s="9">
        <v>1</v>
      </c>
      <c r="F13" s="30">
        <v>5</v>
      </c>
      <c r="G13" s="9">
        <v>7</v>
      </c>
      <c r="H13" s="30">
        <v>35</v>
      </c>
    </row>
    <row r="14" spans="1:8" x14ac:dyDescent="0.2">
      <c r="A14" s="12" t="str">
        <f>'VISUAL RESULTS'!$A14</f>
        <v>Provides project management oversight for projects</v>
      </c>
      <c r="B14" s="4">
        <v>6</v>
      </c>
      <c r="C14" s="9">
        <v>1</v>
      </c>
      <c r="D14" s="30">
        <v>3</v>
      </c>
      <c r="E14" s="9">
        <v>6</v>
      </c>
      <c r="F14" s="30">
        <v>18</v>
      </c>
      <c r="G14" s="9">
        <v>9</v>
      </c>
      <c r="H14" s="30">
        <v>27</v>
      </c>
    </row>
    <row r="15" spans="1:8" x14ac:dyDescent="0.2">
      <c r="A15" s="12" t="str">
        <f>'VISUAL RESULTS'!$A15</f>
        <v>Provides mechanism to efficiently assign resources</v>
      </c>
      <c r="B15" s="4">
        <v>10</v>
      </c>
      <c r="C15" s="9">
        <v>1</v>
      </c>
      <c r="D15" s="30">
        <v>5</v>
      </c>
      <c r="E15" s="9">
        <v>9</v>
      </c>
      <c r="F15" s="30">
        <v>45</v>
      </c>
      <c r="G15" s="9">
        <v>8</v>
      </c>
      <c r="H15" s="30">
        <v>40</v>
      </c>
    </row>
    <row r="16" spans="1:8" x14ac:dyDescent="0.2">
      <c r="A16" s="12" t="str">
        <f>'VISUAL RESULTS'!$A16</f>
        <v>Enforces requirements management</v>
      </c>
      <c r="B16" s="4">
        <v>8</v>
      </c>
      <c r="C16" s="9">
        <v>1</v>
      </c>
      <c r="D16" s="30">
        <v>4</v>
      </c>
      <c r="E16" s="9">
        <v>6</v>
      </c>
      <c r="F16" s="30">
        <v>24</v>
      </c>
      <c r="G16" s="9">
        <v>6</v>
      </c>
      <c r="H16" s="30">
        <v>24</v>
      </c>
    </row>
    <row r="17" spans="1:8" x14ac:dyDescent="0.2">
      <c r="A17" s="12" t="str">
        <f>'VISUAL RESULTS'!$A17</f>
        <v>Provides specific requirements approval and prioritzation</v>
      </c>
      <c r="B17" s="4">
        <v>8</v>
      </c>
      <c r="C17" s="9">
        <v>1</v>
      </c>
      <c r="D17" s="30">
        <v>4</v>
      </c>
      <c r="E17" s="9">
        <v>6</v>
      </c>
      <c r="F17" s="30">
        <v>24</v>
      </c>
      <c r="G17" s="9">
        <v>6</v>
      </c>
      <c r="H17" s="30">
        <v>24</v>
      </c>
    </row>
    <row r="18" spans="1:8" x14ac:dyDescent="0.2">
      <c r="A18" s="12" t="str">
        <f>'VISUAL RESULTS'!$A18</f>
        <v>Promotes de-confliction of requirements</v>
      </c>
      <c r="B18" s="4">
        <v>10</v>
      </c>
      <c r="C18" s="9">
        <v>1</v>
      </c>
      <c r="D18" s="30">
        <v>5</v>
      </c>
      <c r="E18" s="9">
        <v>8</v>
      </c>
      <c r="F18" s="30">
        <v>40</v>
      </c>
      <c r="G18" s="9">
        <v>6</v>
      </c>
      <c r="H18" s="30">
        <v>30</v>
      </c>
    </row>
    <row r="19" spans="1:8" x14ac:dyDescent="0.2">
      <c r="A19" s="12" t="str">
        <f>'VISUAL RESULTS'!$A19</f>
        <v>Aligns work to Software resources</v>
      </c>
      <c r="B19" s="4">
        <v>10</v>
      </c>
      <c r="C19" s="9">
        <v>1</v>
      </c>
      <c r="D19" s="30">
        <v>5</v>
      </c>
      <c r="E19" s="9">
        <v>8</v>
      </c>
      <c r="F19" s="30">
        <v>40</v>
      </c>
      <c r="G19" s="9">
        <v>7</v>
      </c>
      <c r="H19" s="30">
        <v>35</v>
      </c>
    </row>
    <row r="20" spans="1:8" x14ac:dyDescent="0.2">
      <c r="A20" s="12" t="str">
        <f>'VISUAL RESULTS'!$A20</f>
        <v>Manages and operates resources more efficiently</v>
      </c>
      <c r="B20" s="4">
        <v>10</v>
      </c>
      <c r="C20" s="9">
        <v>1</v>
      </c>
      <c r="D20" s="30">
        <v>5</v>
      </c>
      <c r="E20" s="9">
        <v>7</v>
      </c>
      <c r="F20" s="30">
        <v>35</v>
      </c>
      <c r="G20" s="9">
        <v>8</v>
      </c>
      <c r="H20" s="30">
        <v>40</v>
      </c>
    </row>
    <row r="21" spans="1:8" x14ac:dyDescent="0.2">
      <c r="A21" s="12" t="str">
        <f>'VISUAL RESULTS'!$A21</f>
        <v>Will be supported by local customers</v>
      </c>
      <c r="B21" s="4">
        <v>10</v>
      </c>
      <c r="C21" s="9">
        <v>5</v>
      </c>
      <c r="D21" s="30">
        <v>25</v>
      </c>
      <c r="E21" s="9">
        <v>4</v>
      </c>
      <c r="F21" s="30">
        <v>20</v>
      </c>
      <c r="G21" s="9">
        <v>8</v>
      </c>
      <c r="H21" s="30">
        <v>40</v>
      </c>
    </row>
    <row r="22" spans="1:8" x14ac:dyDescent="0.2">
      <c r="A22" s="12" t="str">
        <f>'VISUAL RESULTS'!$A22</f>
        <v>Development environment is reachable by all resources</v>
      </c>
      <c r="B22" s="4">
        <v>10</v>
      </c>
      <c r="C22" s="9">
        <v>1</v>
      </c>
      <c r="D22" s="30">
        <v>5</v>
      </c>
      <c r="E22" s="9">
        <v>1</v>
      </c>
      <c r="F22" s="30">
        <v>5</v>
      </c>
      <c r="G22" s="9">
        <v>2</v>
      </c>
      <c r="H22" s="30">
        <v>10</v>
      </c>
    </row>
    <row r="23" spans="1:8" x14ac:dyDescent="0.2">
      <c r="A23" s="12" t="str">
        <f>'VISUAL RESULTS'!$A23</f>
        <v>Realign and marshall resources to handle surge</v>
      </c>
      <c r="B23" s="4">
        <v>10</v>
      </c>
      <c r="C23" s="9">
        <v>2</v>
      </c>
      <c r="D23" s="30">
        <v>10</v>
      </c>
      <c r="E23" s="9">
        <v>6</v>
      </c>
      <c r="F23" s="30">
        <v>30</v>
      </c>
      <c r="G23" s="9">
        <v>5</v>
      </c>
      <c r="H23" s="30">
        <v>25</v>
      </c>
    </row>
    <row r="24" spans="1:8" ht="12" thickBot="1" x14ac:dyDescent="0.25">
      <c r="A24" s="11"/>
      <c r="B24" s="4" t="s">
        <v>1</v>
      </c>
      <c r="C24" s="31"/>
      <c r="D24" s="32">
        <v>176</v>
      </c>
      <c r="E24" s="31"/>
      <c r="F24" s="32">
        <v>452</v>
      </c>
      <c r="G24" s="31"/>
      <c r="H24" s="32">
        <v>548</v>
      </c>
    </row>
  </sheetData>
  <mergeCells count="3">
    <mergeCell ref="C3:D3"/>
    <mergeCell ref="E3:F3"/>
    <mergeCell ref="G3:H3"/>
  </mergeCells>
  <dataValidations count="1">
    <dataValidation allowBlank="1" showErrorMessage="1" errorTitle="Please select" error="You must select a value from the list." promptTitle="Please select from list" prompt="You must select a value from the list" sqref="C5:C24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5" sqref="A5:A23"/>
    </sheetView>
  </sheetViews>
  <sheetFormatPr defaultRowHeight="11.25" x14ac:dyDescent="0.2"/>
  <cols>
    <col min="1" max="1" width="49.7109375" style="2" bestFit="1" customWidth="1"/>
    <col min="2" max="2" width="5.7109375" style="2" bestFit="1" customWidth="1"/>
    <col min="3" max="3" width="5.140625" style="2" bestFit="1" customWidth="1"/>
    <col min="4" max="4" width="6" style="2" bestFit="1" customWidth="1"/>
    <col min="5" max="5" width="5.140625" style="2" bestFit="1" customWidth="1"/>
    <col min="6" max="6" width="6" style="2" bestFit="1" customWidth="1"/>
    <col min="7" max="7" width="5.140625" style="2" bestFit="1" customWidth="1"/>
    <col min="8" max="8" width="6" style="2" bestFit="1" customWidth="1"/>
    <col min="9" max="16384" width="9.140625" style="2"/>
  </cols>
  <sheetData>
    <row r="1" spans="1:8" x14ac:dyDescent="0.2">
      <c r="A1" s="1" t="s">
        <v>23</v>
      </c>
    </row>
    <row r="2" spans="1:8" ht="12" thickBot="1" x14ac:dyDescent="0.25">
      <c r="B2" s="3"/>
      <c r="C2" s="3"/>
      <c r="D2" s="29"/>
      <c r="E2" s="3"/>
      <c r="F2" s="29"/>
      <c r="G2" s="3"/>
      <c r="H2" s="29"/>
    </row>
    <row r="3" spans="1:8" x14ac:dyDescent="0.2">
      <c r="A3" s="11"/>
      <c r="B3" s="4"/>
      <c r="C3" s="45" t="s">
        <v>18</v>
      </c>
      <c r="D3" s="46"/>
      <c r="E3" s="45" t="s">
        <v>19</v>
      </c>
      <c r="F3" s="46"/>
      <c r="G3" s="45" t="s">
        <v>20</v>
      </c>
      <c r="H3" s="46"/>
    </row>
    <row r="4" spans="1:8" x14ac:dyDescent="0.2">
      <c r="A4" s="11"/>
      <c r="B4" s="4" t="s">
        <v>0</v>
      </c>
      <c r="C4" s="9" t="s">
        <v>1</v>
      </c>
      <c r="D4" s="30" t="s">
        <v>22</v>
      </c>
      <c r="E4" s="9" t="s">
        <v>1</v>
      </c>
      <c r="F4" s="30" t="s">
        <v>22</v>
      </c>
      <c r="G4" s="9" t="s">
        <v>1</v>
      </c>
      <c r="H4" s="30" t="s">
        <v>22</v>
      </c>
    </row>
    <row r="5" spans="1:8" x14ac:dyDescent="0.2">
      <c r="A5" s="12" t="str">
        <f>'VISUAL RESULTS'!$A5</f>
        <v>Enforces process accountability</v>
      </c>
      <c r="B5" s="33">
        <v>10</v>
      </c>
      <c r="C5" s="38">
        <v>1</v>
      </c>
      <c r="D5" s="35">
        <v>5</v>
      </c>
      <c r="E5" s="34">
        <v>9</v>
      </c>
      <c r="F5" s="35">
        <v>45</v>
      </c>
      <c r="G5" s="34">
        <v>2</v>
      </c>
      <c r="H5" s="35">
        <v>10</v>
      </c>
    </row>
    <row r="6" spans="1:8" x14ac:dyDescent="0.2">
      <c r="A6" s="12" t="str">
        <f>'VISUAL RESULTS'!$A6</f>
        <v>Addresses horizontal reporting</v>
      </c>
      <c r="B6" s="33">
        <v>4</v>
      </c>
      <c r="C6" s="38">
        <v>7</v>
      </c>
      <c r="D6" s="35">
        <v>14</v>
      </c>
      <c r="E6" s="34">
        <v>10</v>
      </c>
      <c r="F6" s="35">
        <v>20</v>
      </c>
      <c r="G6" s="34">
        <v>10</v>
      </c>
      <c r="H6" s="35">
        <v>20</v>
      </c>
    </row>
    <row r="7" spans="1:8" x14ac:dyDescent="0.2">
      <c r="A7" s="12" t="str">
        <f>'VISUAL RESULTS'!$A7</f>
        <v>Addresses vertical reporting</v>
      </c>
      <c r="B7" s="33">
        <v>10</v>
      </c>
      <c r="C7" s="38">
        <v>7</v>
      </c>
      <c r="D7" s="35">
        <v>35</v>
      </c>
      <c r="E7" s="34">
        <v>10</v>
      </c>
      <c r="F7" s="35">
        <v>50</v>
      </c>
      <c r="G7" s="34">
        <v>10</v>
      </c>
      <c r="H7" s="35">
        <v>50</v>
      </c>
    </row>
    <row r="8" spans="1:8" x14ac:dyDescent="0.2">
      <c r="A8" s="12" t="str">
        <f>'VISUAL RESULTS'!$A8</f>
        <v>Reinforces standards of practice</v>
      </c>
      <c r="B8" s="33">
        <v>6</v>
      </c>
      <c r="C8" s="38">
        <v>3</v>
      </c>
      <c r="D8" s="35">
        <v>9</v>
      </c>
      <c r="E8" s="34">
        <v>8</v>
      </c>
      <c r="F8" s="35">
        <v>24</v>
      </c>
      <c r="G8" s="34">
        <v>2</v>
      </c>
      <c r="H8" s="35">
        <v>6</v>
      </c>
    </row>
    <row r="9" spans="1:8" x14ac:dyDescent="0.2">
      <c r="A9" s="12" t="str">
        <f>'VISUAL RESULTS'!$A9</f>
        <v>Effectively handles the gathering of local requirements</v>
      </c>
      <c r="B9" s="33">
        <v>8</v>
      </c>
      <c r="C9" s="38">
        <v>1</v>
      </c>
      <c r="D9" s="35">
        <v>4</v>
      </c>
      <c r="E9" s="34">
        <v>7</v>
      </c>
      <c r="F9" s="35">
        <v>28</v>
      </c>
      <c r="G9" s="34">
        <v>9</v>
      </c>
      <c r="H9" s="35">
        <v>36</v>
      </c>
    </row>
    <row r="10" spans="1:8" x14ac:dyDescent="0.2">
      <c r="A10" s="12" t="str">
        <f>'VISUAL RESULTS'!$A10</f>
        <v>Effectively handles the gathering of Enterprise requirements</v>
      </c>
      <c r="B10" s="33">
        <v>8</v>
      </c>
      <c r="C10" s="38">
        <v>1</v>
      </c>
      <c r="D10" s="35">
        <v>4</v>
      </c>
      <c r="E10" s="34">
        <v>7</v>
      </c>
      <c r="F10" s="35">
        <v>28</v>
      </c>
      <c r="G10" s="34">
        <v>3</v>
      </c>
      <c r="H10" s="35">
        <v>12</v>
      </c>
    </row>
    <row r="11" spans="1:8" x14ac:dyDescent="0.2">
      <c r="A11" s="12" t="str">
        <f>'VISUAL RESULTS'!$A11</f>
        <v>Provides project visibility to contract PMO</v>
      </c>
      <c r="B11" s="33">
        <v>6</v>
      </c>
      <c r="C11" s="38">
        <v>8</v>
      </c>
      <c r="D11" s="35">
        <v>24</v>
      </c>
      <c r="E11" s="34">
        <v>10</v>
      </c>
      <c r="F11" s="35">
        <v>30</v>
      </c>
      <c r="G11" s="34">
        <v>8</v>
      </c>
      <c r="H11" s="35">
        <v>24</v>
      </c>
    </row>
    <row r="12" spans="1:8" x14ac:dyDescent="0.2">
      <c r="A12" s="12" t="str">
        <f>'VISUAL RESULTS'!$A12</f>
        <v>Provides project visibility to Gov't PMO</v>
      </c>
      <c r="B12" s="33">
        <v>10</v>
      </c>
      <c r="C12" s="38">
        <v>2</v>
      </c>
      <c r="D12" s="35">
        <v>10</v>
      </c>
      <c r="E12" s="34">
        <v>10</v>
      </c>
      <c r="F12" s="35">
        <v>50</v>
      </c>
      <c r="G12" s="34">
        <v>3</v>
      </c>
      <c r="H12" s="35">
        <v>15</v>
      </c>
    </row>
    <row r="13" spans="1:8" x14ac:dyDescent="0.2">
      <c r="A13" s="12" t="str">
        <f>'VISUAL RESULTS'!$A13</f>
        <v>Provides visiblity to local site leads (gov't and contractor)</v>
      </c>
      <c r="B13" s="33">
        <v>8</v>
      </c>
      <c r="C13" s="38">
        <v>8</v>
      </c>
      <c r="D13" s="35">
        <v>32</v>
      </c>
      <c r="E13" s="34">
        <v>5</v>
      </c>
      <c r="F13" s="35">
        <v>20</v>
      </c>
      <c r="G13" s="34">
        <v>9</v>
      </c>
      <c r="H13" s="35">
        <v>36</v>
      </c>
    </row>
    <row r="14" spans="1:8" x14ac:dyDescent="0.2">
      <c r="A14" s="12" t="str">
        <f>'VISUAL RESULTS'!$A14</f>
        <v>Provides project management oversight for projects</v>
      </c>
      <c r="B14" s="33">
        <v>6</v>
      </c>
      <c r="C14" s="38">
        <v>1</v>
      </c>
      <c r="D14" s="35">
        <v>3</v>
      </c>
      <c r="E14" s="34">
        <v>9</v>
      </c>
      <c r="F14" s="35">
        <v>27</v>
      </c>
      <c r="G14" s="34">
        <v>9</v>
      </c>
      <c r="H14" s="35">
        <v>27</v>
      </c>
    </row>
    <row r="15" spans="1:8" x14ac:dyDescent="0.2">
      <c r="A15" s="12" t="str">
        <f>'VISUAL RESULTS'!$A15</f>
        <v>Provides mechanism to efficiently assign resources</v>
      </c>
      <c r="B15" s="33">
        <v>10</v>
      </c>
      <c r="C15" s="38">
        <v>1</v>
      </c>
      <c r="D15" s="35">
        <v>5</v>
      </c>
      <c r="E15" s="34">
        <v>7</v>
      </c>
      <c r="F15" s="35">
        <v>35</v>
      </c>
      <c r="G15" s="34">
        <v>2</v>
      </c>
      <c r="H15" s="35">
        <v>10</v>
      </c>
    </row>
    <row r="16" spans="1:8" x14ac:dyDescent="0.2">
      <c r="A16" s="12" t="str">
        <f>'VISUAL RESULTS'!$A16</f>
        <v>Enforces requirements management</v>
      </c>
      <c r="B16" s="33">
        <v>10</v>
      </c>
      <c r="C16" s="38">
        <v>1</v>
      </c>
      <c r="D16" s="35">
        <v>5</v>
      </c>
      <c r="E16" s="34">
        <v>8</v>
      </c>
      <c r="F16" s="35">
        <v>40</v>
      </c>
      <c r="G16" s="34">
        <v>5</v>
      </c>
      <c r="H16" s="35">
        <v>25</v>
      </c>
    </row>
    <row r="17" spans="1:8" x14ac:dyDescent="0.2">
      <c r="A17" s="12" t="str">
        <f>'VISUAL RESULTS'!$A17</f>
        <v>Provides specific requirements approval and prioritzation</v>
      </c>
      <c r="B17" s="33">
        <v>10</v>
      </c>
      <c r="C17" s="38">
        <v>1</v>
      </c>
      <c r="D17" s="35">
        <v>5</v>
      </c>
      <c r="E17" s="34">
        <v>9</v>
      </c>
      <c r="F17" s="35">
        <v>45</v>
      </c>
      <c r="G17" s="34">
        <v>5</v>
      </c>
      <c r="H17" s="35">
        <v>25</v>
      </c>
    </row>
    <row r="18" spans="1:8" x14ac:dyDescent="0.2">
      <c r="A18" s="12" t="str">
        <f>'VISUAL RESULTS'!$A18</f>
        <v>Promotes de-confliction of requirements</v>
      </c>
      <c r="B18" s="33">
        <v>8</v>
      </c>
      <c r="C18" s="38">
        <v>1</v>
      </c>
      <c r="D18" s="35">
        <v>4</v>
      </c>
      <c r="E18" s="34">
        <v>10</v>
      </c>
      <c r="F18" s="35">
        <v>40</v>
      </c>
      <c r="G18" s="34">
        <v>7</v>
      </c>
      <c r="H18" s="35">
        <v>28</v>
      </c>
    </row>
    <row r="19" spans="1:8" x14ac:dyDescent="0.2">
      <c r="A19" s="12" t="str">
        <f>'VISUAL RESULTS'!$A19</f>
        <v>Aligns work to Software resources</v>
      </c>
      <c r="B19" s="33">
        <v>10</v>
      </c>
      <c r="C19" s="38">
        <v>1</v>
      </c>
      <c r="D19" s="35">
        <v>5</v>
      </c>
      <c r="E19" s="34">
        <v>10</v>
      </c>
      <c r="F19" s="35">
        <v>50</v>
      </c>
      <c r="G19" s="34">
        <v>8</v>
      </c>
      <c r="H19" s="35">
        <v>40</v>
      </c>
    </row>
    <row r="20" spans="1:8" x14ac:dyDescent="0.2">
      <c r="A20" s="12" t="str">
        <f>'VISUAL RESULTS'!$A20</f>
        <v>Manages and operates resources more efficiently</v>
      </c>
      <c r="B20" s="33">
        <v>10</v>
      </c>
      <c r="C20" s="38">
        <v>1</v>
      </c>
      <c r="D20" s="35">
        <v>5</v>
      </c>
      <c r="E20" s="34">
        <v>9</v>
      </c>
      <c r="F20" s="35">
        <v>45</v>
      </c>
      <c r="G20" s="34">
        <v>7</v>
      </c>
      <c r="H20" s="35">
        <v>35</v>
      </c>
    </row>
    <row r="21" spans="1:8" x14ac:dyDescent="0.2">
      <c r="A21" s="12" t="str">
        <f>'VISUAL RESULTS'!$A21</f>
        <v>Will be supported by local customers</v>
      </c>
      <c r="B21" s="33">
        <v>6</v>
      </c>
      <c r="C21" s="38">
        <v>10</v>
      </c>
      <c r="D21" s="35">
        <v>30</v>
      </c>
      <c r="E21" s="34">
        <v>5</v>
      </c>
      <c r="F21" s="35">
        <v>15</v>
      </c>
      <c r="G21" s="34">
        <v>7</v>
      </c>
      <c r="H21" s="35">
        <v>21</v>
      </c>
    </row>
    <row r="22" spans="1:8" x14ac:dyDescent="0.2">
      <c r="A22" s="12" t="str">
        <f>'VISUAL RESULTS'!$A22</f>
        <v>Development environment is reachable by all resources</v>
      </c>
      <c r="B22" s="33">
        <v>6</v>
      </c>
      <c r="C22" s="38">
        <v>1</v>
      </c>
      <c r="D22" s="35">
        <v>3</v>
      </c>
      <c r="E22" s="34">
        <v>1</v>
      </c>
      <c r="F22" s="35">
        <v>3</v>
      </c>
      <c r="G22" s="34">
        <v>1</v>
      </c>
      <c r="H22" s="35">
        <v>3</v>
      </c>
    </row>
    <row r="23" spans="1:8" x14ac:dyDescent="0.2">
      <c r="A23" s="12" t="str">
        <f>'VISUAL RESULTS'!$A23</f>
        <v>Realign and marshall resources to handle surge</v>
      </c>
      <c r="B23" s="33">
        <v>4</v>
      </c>
      <c r="C23" s="38">
        <v>1</v>
      </c>
      <c r="D23" s="35">
        <v>2</v>
      </c>
      <c r="E23" s="34">
        <v>8</v>
      </c>
      <c r="F23" s="35">
        <v>16</v>
      </c>
      <c r="G23" s="34">
        <v>6</v>
      </c>
      <c r="H23" s="35">
        <v>12</v>
      </c>
    </row>
    <row r="24" spans="1:8" ht="12" thickBot="1" x14ac:dyDescent="0.25">
      <c r="A24" s="11"/>
      <c r="B24" s="4" t="s">
        <v>1</v>
      </c>
      <c r="C24" s="31"/>
      <c r="D24" s="32">
        <v>204</v>
      </c>
      <c r="E24" s="31"/>
      <c r="F24" s="32">
        <v>611</v>
      </c>
      <c r="G24" s="31"/>
      <c r="H24" s="32">
        <v>435</v>
      </c>
    </row>
  </sheetData>
  <mergeCells count="3">
    <mergeCell ref="C3:D3"/>
    <mergeCell ref="E3:F3"/>
    <mergeCell ref="G3:H3"/>
  </mergeCells>
  <dataValidations disablePrompts="1" count="1">
    <dataValidation allowBlank="1" showErrorMessage="1" errorTitle="Please select" error="You must select a value from the list." promptTitle="Please select from list" prompt="You must select a value from the list" sqref="C5:C2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VISUAL RESULTS</vt:lpstr>
      <vt:lpstr>Rater 1</vt:lpstr>
      <vt:lpstr>Rater 2</vt:lpstr>
      <vt:lpstr>Rater 3</vt:lpstr>
      <vt:lpstr>Rater 4</vt:lpstr>
      <vt:lpstr>Rater 5</vt:lpstr>
      <vt:lpstr>Rater 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Group Decision Support Decision Matrix</dc:title>
  <dc:creator>Donald Krapohl</dc:creator>
  <cp:keywords>how to make a decision;group decision making;decision support methodology</cp:keywords>
  <cp:lastModifiedBy>Donald Krapohl</cp:lastModifiedBy>
  <dcterms:created xsi:type="dcterms:W3CDTF">2013-03-12T20:01:32Z</dcterms:created>
  <dcterms:modified xsi:type="dcterms:W3CDTF">2013-04-26T18:40:42Z</dcterms:modified>
</cp:coreProperties>
</file>